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Langkawi - LANGKAWI TASKS" sheetId="1" r:id="rId5"/>
    <sheet name="Haul Out Expences - Haul Out Bo" sheetId="2" r:id="rId6"/>
    <sheet name="Haul Out Essential - Haul Out B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<sst xmlns="http://schemas.openxmlformats.org/spreadsheetml/2006/main" uniqueCount="120">
  <si>
    <t>LANGKAWI TASKS</t>
  </si>
  <si>
    <t>Boat task</t>
  </si>
  <si>
    <t>Additional task, Comments</t>
  </si>
  <si>
    <t>Supplier or shop</t>
  </si>
  <si>
    <t>Price RM</t>
  </si>
  <si>
    <t>Price USD</t>
  </si>
  <si>
    <t>Rate RM to USD</t>
  </si>
  <si>
    <t>Haul Out</t>
  </si>
  <si>
    <t>Haul Out Price Includes</t>
  </si>
  <si>
    <t>Nilam Boat Yard</t>
  </si>
  <si>
    <t>Storage 10 days</t>
  </si>
  <si>
    <t>Clean bottom</t>
  </si>
  <si>
    <t>Sanding bottom</t>
  </si>
  <si>
    <t>Sanding bottom tips</t>
  </si>
  <si>
    <t>Me</t>
  </si>
  <si>
    <t>Seacock check and valves</t>
  </si>
  <si>
    <t>-</t>
  </si>
  <si>
    <t>Replace Bad Seacocks and valve</t>
  </si>
  <si>
    <t>Yamaha 15 hp Leg-turning cleaning</t>
  </si>
  <si>
    <t>Yamaha 15 hp replace oil</t>
  </si>
  <si>
    <t>+ seal</t>
  </si>
  <si>
    <t>Antifouling 1st Layer</t>
  </si>
  <si>
    <t>Antifouling 2nd Layer</t>
  </si>
  <si>
    <t>Clean bilge pump</t>
  </si>
  <si>
    <t>Reverse Valve</t>
  </si>
  <si>
    <t>Black Stripe on side paint</t>
  </si>
  <si>
    <t>Electricity</t>
  </si>
  <si>
    <t>Labor, no boat connecter</t>
  </si>
  <si>
    <t>Nilam Boatyard</t>
  </si>
  <si>
    <t>Overstay 4 days (100 RM a Day)</t>
  </si>
  <si>
    <t>Haul In</t>
  </si>
  <si>
    <t>Saildrive maintenance</t>
  </si>
  <si>
    <t>- Change Oil</t>
  </si>
  <si>
    <t>- Seals Output</t>
  </si>
  <si>
    <t>- Anodes 2 parts</t>
  </si>
  <si>
    <t>- Anodes Cone Cap</t>
  </si>
  <si>
    <t>- Prop Polishing</t>
  </si>
  <si>
    <t>Rudder Fix</t>
  </si>
  <si>
    <t xml:space="preserve">Hull Epoxy </t>
  </si>
  <si>
    <t>Rudder bushing clue</t>
  </si>
  <si>
    <t>Primer</t>
  </si>
  <si>
    <t>Installation</t>
  </si>
  <si>
    <t>Dinghy Antifouling</t>
  </si>
  <si>
    <t>Repair Dents, Gelcoat Pasta</t>
  </si>
  <si>
    <t>Repair Bottom</t>
  </si>
  <si>
    <t>Sanding and fix</t>
  </si>
  <si>
    <t>Same as boat</t>
  </si>
  <si>
    <t>Antifouling white</t>
  </si>
  <si>
    <t>All Essential Expenses</t>
  </si>
  <si>
    <t>Only Used Materials</t>
  </si>
  <si>
    <t>All Antifouling Expenses</t>
  </si>
  <si>
    <t>With All Purchases</t>
  </si>
  <si>
    <t>TOTAL:</t>
  </si>
  <si>
    <t>Haul Out Bought Parts</t>
  </si>
  <si>
    <t>Items</t>
  </si>
  <si>
    <t>Anount</t>
  </si>
  <si>
    <t>Total Price</t>
  </si>
  <si>
    <t>Oil 10W40</t>
  </si>
  <si>
    <t>Gans Warehouse</t>
  </si>
  <si>
    <t>4 liters</t>
  </si>
  <si>
    <t>Thinner</t>
  </si>
  <si>
    <t>1 gallon</t>
  </si>
  <si>
    <t>Dust Protection Suite</t>
  </si>
  <si>
    <t>Respirator with cartridges</t>
  </si>
  <si>
    <t>Masking Tape 3M (60M)</t>
  </si>
  <si>
    <t>Masking Tape White</t>
  </si>
  <si>
    <t>Transparent Glasses Dina</t>
  </si>
  <si>
    <t>Transparent Glasses Mine</t>
  </si>
  <si>
    <t>Cotton Gloves</t>
  </si>
  <si>
    <t>Primer Chugoku Bannoh Grey</t>
  </si>
  <si>
    <t>2x5 liters</t>
  </si>
  <si>
    <t>Roller Handles</t>
  </si>
  <si>
    <t>Roller Handle with Roller</t>
  </si>
  <si>
    <t>Scrapper</t>
  </si>
  <si>
    <t>Sandpaper Plain</t>
  </si>
  <si>
    <t>Grinder Valcro Pads</t>
  </si>
  <si>
    <t>Valcro Sandpaper 60</t>
  </si>
  <si>
    <t>Valcro Sandpaper 80</t>
  </si>
  <si>
    <t>PVC Mini Paint Tray</t>
  </si>
  <si>
    <t>PVC Bigger Paint Tray</t>
  </si>
  <si>
    <t>Spirit Small Bottle</t>
  </si>
  <si>
    <t>Roller Pads</t>
  </si>
  <si>
    <t>Roller Pad Bigger</t>
  </si>
  <si>
    <t>Engine Degreaser</t>
  </si>
  <si>
    <t>Acid Scale Remover</t>
  </si>
  <si>
    <t>Paint Remover Turpentine</t>
  </si>
  <si>
    <t>Grinders</t>
  </si>
  <si>
    <t>Cone Anodes</t>
  </si>
  <si>
    <t>Extension Cable</t>
  </si>
  <si>
    <t>Epoxi Resin Jars</t>
  </si>
  <si>
    <t>Proguard Face Shield</t>
  </si>
  <si>
    <t>Rubber Gloves</t>
  </si>
  <si>
    <t>Antifouling Hard Black International Ultra 2</t>
  </si>
  <si>
    <t>Pigment for antifouling</t>
  </si>
  <si>
    <t xml:space="preserve">Multiquip </t>
  </si>
  <si>
    <t>Grinder Disc 250</t>
  </si>
  <si>
    <t>Grinder Disc 400</t>
  </si>
  <si>
    <t>Sanding Tools for drill</t>
  </si>
  <si>
    <t>Paint Mixing Cup, 1400 ml</t>
  </si>
  <si>
    <t>Paint Mixing Cup, 750 ml</t>
  </si>
  <si>
    <t xml:space="preserve">Syntetic Brush </t>
  </si>
  <si>
    <t>Foam Brush 25 mm</t>
  </si>
  <si>
    <t xml:space="preserve">Black Paint Spray </t>
  </si>
  <si>
    <t>5” Polishing sponge Kit</t>
  </si>
  <si>
    <t>Syringe for mixing Epoxy 60 ml</t>
  </si>
  <si>
    <t>Loctite 10 ml</t>
  </si>
  <si>
    <t>Loctite 50 ml</t>
  </si>
  <si>
    <t>Sikaflex 291i</t>
  </si>
  <si>
    <t>Paint Drill Mixer Sticik</t>
  </si>
  <si>
    <t>Grinder Disc Metal Grinder</t>
  </si>
  <si>
    <t>Grinder Disc Valcro Holder</t>
  </si>
  <si>
    <t xml:space="preserve">Drill bit 11 mm </t>
  </si>
  <si>
    <t>Through - Hull Brass Big Set Genset Exhaust (1-Thru-hull, 2-Ball Valve, 3-ElbowHose)</t>
  </si>
  <si>
    <t>Through - Hull Medium Set Genset Inlet</t>
  </si>
  <si>
    <t>Through - Hull Big Set</t>
  </si>
  <si>
    <t>Through - Hull Big Set Inox 316 Kitchen Sank</t>
  </si>
  <si>
    <t>Through - Hull Kitchen Setup Connection</t>
  </si>
  <si>
    <t>Rust Converter</t>
  </si>
  <si>
    <t>Through - Hull Brass Small Set Pedal Intake (1- Thru-hull, 1-Ball Valve, 1-Elbow Hose)</t>
  </si>
  <si>
    <t>Paint Drill Mixer Stick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</si>
</sst>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sz val="11"/>
      <color indexed="8"/>
      <name val="Helvetica Neue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1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vertical="top" wrapText="1"/>
    </xf>
    <xf numFmtId="49" fontId="2" fillId="3" borderId="2" applyNumberFormat="1" applyFont="1" applyFill="1" applyBorder="1" applyAlignment="1" applyProtection="0">
      <alignment vertical="top" wrapText="1"/>
    </xf>
    <xf numFmtId="49" fontId="3" fillId="3" borderId="3" applyNumberFormat="1" applyFont="1" applyFill="1" applyBorder="1" applyAlignment="1" applyProtection="0">
      <alignment vertical="top" wrapText="1"/>
    </xf>
    <xf numFmtId="49" fontId="0" fillId="3" borderId="4" applyNumberFormat="1" applyFont="1" applyFill="1" applyBorder="1" applyAlignment="1" applyProtection="0">
      <alignment vertical="top" wrapText="1"/>
    </xf>
    <xf numFmtId="0" fontId="0" fillId="3" borderId="4" applyNumberFormat="1" applyFont="1" applyFill="1" applyBorder="1" applyAlignment="1" applyProtection="0">
      <alignment vertical="top" wrapText="1"/>
    </xf>
    <xf numFmtId="1" fontId="0" fillId="3" borderId="4" applyNumberFormat="1" applyFont="1" applyFill="1" applyBorder="1" applyAlignment="1" applyProtection="0">
      <alignment vertical="top" wrapText="1"/>
    </xf>
    <xf numFmtId="49" fontId="2" fillId="3" borderId="5" applyNumberFormat="1" applyFont="1" applyFill="1" applyBorder="1" applyAlignment="1" applyProtection="0">
      <alignment vertical="top" wrapText="1"/>
    </xf>
    <xf numFmtId="0" fontId="0" fillId="3" borderId="6" applyNumberFormat="0" applyFont="1" applyFill="1" applyBorder="1" applyAlignment="1" applyProtection="0">
      <alignment vertical="top" wrapText="1"/>
    </xf>
    <xf numFmtId="49" fontId="0" fillId="3" borderId="7" applyNumberFormat="1" applyFont="1" applyFill="1" applyBorder="1" applyAlignment="1" applyProtection="0">
      <alignment vertical="top" wrapText="1"/>
    </xf>
    <xf numFmtId="0" fontId="0" fillId="3" borderId="7" applyNumberFormat="1" applyFont="1" applyFill="1" applyBorder="1" applyAlignment="1" applyProtection="0">
      <alignment vertical="top" wrapText="1"/>
    </xf>
    <xf numFmtId="1" fontId="0" fillId="3" borderId="7" applyNumberFormat="1" applyFont="1" applyFill="1" applyBorder="1" applyAlignment="1" applyProtection="0">
      <alignment vertical="top" wrapText="1"/>
    </xf>
    <xf numFmtId="49" fontId="0" fillId="3" borderId="7" applyNumberFormat="1" applyFont="1" applyFill="1" applyBorder="1" applyAlignment="1" applyProtection="0">
      <alignment horizontal="right" vertical="top" wrapText="1"/>
    </xf>
    <xf numFmtId="49" fontId="2" fillId="4" borderId="5" applyNumberFormat="1" applyFont="1" applyFill="1" applyBorder="1" applyAlignment="1" applyProtection="0">
      <alignment vertical="top" wrapText="1"/>
    </xf>
    <xf numFmtId="49" fontId="0" fillId="3" borderId="6" applyNumberFormat="1" applyFont="1" applyFill="1" applyBorder="1" applyAlignment="1" applyProtection="0">
      <alignment vertical="top" wrapText="1"/>
    </xf>
    <xf numFmtId="0" fontId="0" fillId="3" borderId="7" applyNumberFormat="1" applyFont="1" applyFill="1" applyBorder="1" applyAlignment="1" applyProtection="0">
      <alignment horizontal="right" vertical="top" wrapText="1"/>
    </xf>
    <xf numFmtId="0" fontId="2" fillId="5" borderId="5" applyNumberFormat="0" applyFont="1" applyFill="1" applyBorder="1" applyAlignment="1" applyProtection="0">
      <alignment vertical="top" wrapText="1"/>
    </xf>
    <xf numFmtId="0" fontId="0" fillId="5" borderId="6" applyNumberFormat="0" applyFont="1" applyFill="1" applyBorder="1" applyAlignment="1" applyProtection="0">
      <alignment vertical="top" wrapText="1"/>
    </xf>
    <xf numFmtId="0" fontId="0" fillId="5" borderId="7" applyNumberFormat="0" applyFont="1" applyFill="1" applyBorder="1" applyAlignment="1" applyProtection="0">
      <alignment vertical="top" wrapText="1"/>
    </xf>
    <xf numFmtId="49" fontId="2" fillId="6" borderId="5" applyNumberFormat="1" applyFont="1" applyFill="1" applyBorder="1" applyAlignment="1" applyProtection="0">
      <alignment vertical="top" wrapText="1"/>
    </xf>
    <xf numFmtId="0" fontId="0" fillId="6" borderId="6" applyNumberFormat="0" applyFont="1" applyFill="1" applyBorder="1" applyAlignment="1" applyProtection="0">
      <alignment vertical="top" wrapText="1"/>
    </xf>
    <xf numFmtId="49" fontId="0" fillId="6" borderId="7" applyNumberFormat="1" applyFont="1" applyFill="1" applyBorder="1" applyAlignment="1" applyProtection="0">
      <alignment vertical="top" wrapText="1"/>
    </xf>
    <xf numFmtId="0" fontId="0" fillId="6" borderId="7" applyNumberFormat="0" applyFont="1" applyFill="1" applyBorder="1" applyAlignment="1" applyProtection="0">
      <alignment vertical="top" wrapText="1"/>
    </xf>
    <xf numFmtId="1" fontId="0" fillId="6" borderId="7" applyNumberFormat="1" applyFont="1" applyFill="1" applyBorder="1" applyAlignment="1" applyProtection="0">
      <alignment vertical="top" wrapText="1"/>
    </xf>
    <xf numFmtId="0" fontId="0" borderId="6" applyNumberFormat="0" applyFont="1" applyFill="0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vertical="top" wrapText="1"/>
    </xf>
    <xf numFmtId="49" fontId="0" fillId="6" borderId="7" applyNumberFormat="1" applyFont="1" applyFill="1" applyBorder="1" applyAlignment="1" applyProtection="0">
      <alignment horizontal="right" vertical="top" wrapText="1"/>
    </xf>
    <xf numFmtId="0" fontId="2" fillId="4" borderId="5" applyNumberFormat="0" applyFont="1" applyFill="1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horizontal="right" vertical="top" wrapText="1"/>
    </xf>
    <xf numFmtId="1" fontId="0" fillId="3" borderId="7" applyNumberFormat="1" applyFont="1" applyFill="1" applyBorder="1" applyAlignment="1" applyProtection="0">
      <alignment horizontal="right" vertical="top" wrapText="1"/>
    </xf>
    <xf numFmtId="49" fontId="0" fillId="5" borderId="6" applyNumberFormat="1" applyFont="1" applyFill="1" applyBorder="1" applyAlignment="1" applyProtection="0">
      <alignment vertical="top" wrapText="1"/>
    </xf>
    <xf numFmtId="49" fontId="0" fillId="5" borderId="7" applyNumberFormat="1" applyFont="1" applyFill="1" applyBorder="1" applyAlignment="1" applyProtection="0">
      <alignment vertical="top" wrapText="1"/>
    </xf>
    <xf numFmtId="1" fontId="0" fillId="7" borderId="7" applyNumberFormat="1" applyFont="1" applyFill="1" applyBorder="1" applyAlignment="1" applyProtection="0">
      <alignment vertical="top" wrapText="1"/>
    </xf>
    <xf numFmtId="1" fontId="0" fillId="8" borderId="7" applyNumberFormat="1" applyFont="1" applyFill="1" applyBorder="1" applyAlignment="1" applyProtection="0">
      <alignment vertical="top" wrapText="1"/>
    </xf>
    <xf numFmtId="0" fontId="0" borderId="7" applyNumberFormat="1" applyFont="1" applyFill="0" applyBorder="1" applyAlignment="1" applyProtection="0">
      <alignment vertical="top" wrapText="1"/>
    </xf>
    <xf numFmtId="49" fontId="2" fillId="9" borderId="5" applyNumberFormat="1" applyFont="1" applyFill="1" applyBorder="1" applyAlignment="1" applyProtection="0">
      <alignment vertical="top" wrapText="1"/>
    </xf>
    <xf numFmtId="1" fontId="0" fillId="9" borderId="7" applyNumberFormat="1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2" fillId="4" borderId="2" applyNumberFormat="1" applyFont="1" applyFill="1" applyBorder="1" applyAlignment="1" applyProtection="0">
      <alignment vertical="top" wrapText="1"/>
    </xf>
    <xf numFmtId="49" fontId="0" borderId="3" applyNumberFormat="1" applyFont="1" applyFill="0" applyBorder="1" applyAlignment="1" applyProtection="0">
      <alignment vertical="top" wrapText="1"/>
    </xf>
    <xf numFmtId="49" fontId="0" borderId="4" applyNumberFormat="1" applyFont="1" applyFill="0" applyBorder="1" applyAlignment="1" applyProtection="0">
      <alignment vertical="top" wrapText="1"/>
    </xf>
    <xf numFmtId="0" fontId="0" borderId="4" applyNumberFormat="1" applyFont="1" applyFill="0" applyBorder="1" applyAlignment="1" applyProtection="0">
      <alignment vertical="top" wrapText="1"/>
    </xf>
    <xf numFmtId="2" fontId="0" borderId="4" applyNumberFormat="1" applyFont="1" applyFill="0" applyBorder="1" applyAlignment="1" applyProtection="0">
      <alignment vertical="top" wrapText="1"/>
    </xf>
    <xf numFmtId="49" fontId="0" borderId="6" applyNumberFormat="1" applyFont="1" applyFill="0" applyBorder="1" applyAlignment="1" applyProtection="0">
      <alignment vertical="top" wrapText="1"/>
    </xf>
    <xf numFmtId="49" fontId="0" borderId="7" applyNumberFormat="1" applyFont="1" applyFill="0" applyBorder="1" applyAlignment="1" applyProtection="0">
      <alignment vertical="top" wrapText="1"/>
    </xf>
    <xf numFmtId="2" fontId="0" borderId="7" applyNumberFormat="1" applyFont="1" applyFill="0" applyBorder="1" applyAlignment="1" applyProtection="0">
      <alignment vertical="top" wrapText="1"/>
    </xf>
    <xf numFmtId="2" fontId="0" fillId="9" borderId="7" applyNumberFormat="1" applyFont="1" applyFill="1" applyBorder="1" applyAlignment="1" applyProtection="0">
      <alignment vertical="top" wrapText="1"/>
    </xf>
    <xf numFmtId="2" fontId="0" fillId="8" borderId="7" applyNumberFormat="1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5d5d5"/>
      <rgbColor rgb="ffdbdbdb"/>
      <rgbColor rgb="fffefffe"/>
      <rgbColor rgb="ff919191"/>
      <rgbColor rgb="ffffd931"/>
      <rgbColor rgb="fffe634d"/>
      <rgbColor rgb="fffff05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31.4688" style="1" customWidth="1"/>
    <col min="2" max="2" width="22.0156" style="1" customWidth="1"/>
    <col min="3" max="3" width="14.5" style="1" customWidth="1"/>
    <col min="4" max="4" width="7.57812" style="1" customWidth="1"/>
    <col min="5" max="5" width="5.92188" style="1" customWidth="1"/>
    <col min="6" max="6" width="8.90625" style="1" customWidth="1"/>
    <col min="7" max="16384" width="16.351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</row>
    <row r="2" ht="32.25" customHeight="1">
      <c r="A2" t="s" s="3">
        <v>1</v>
      </c>
      <c r="B2" t="s" s="3">
        <v>2</v>
      </c>
      <c r="C2" t="s" s="3">
        <v>3</v>
      </c>
      <c r="D2" t="s" s="3">
        <v>4</v>
      </c>
      <c r="E2" t="s" s="3">
        <v>5</v>
      </c>
      <c r="F2" t="s" s="3">
        <v>6</v>
      </c>
    </row>
    <row r="3" ht="20.25" customHeight="1">
      <c r="A3" t="s" s="4">
        <v>7</v>
      </c>
      <c r="B3" t="s" s="5">
        <v>8</v>
      </c>
      <c r="C3" t="s" s="6">
        <v>9</v>
      </c>
      <c r="D3" s="7">
        <v>1200</v>
      </c>
      <c r="E3" s="8" cm="1">
        <f t="array" ref="E3">D3/F3</f>
        <v>315.789473684211</v>
      </c>
      <c r="F3" s="7">
        <v>3.8</v>
      </c>
    </row>
    <row r="4" ht="20.05" customHeight="1">
      <c r="A4" t="s" s="9">
        <v>10</v>
      </c>
      <c r="B4" s="10"/>
      <c r="C4" t="s" s="11">
        <v>9</v>
      </c>
      <c r="D4" s="12">
        <v>1000</v>
      </c>
      <c r="E4" s="13" cm="1">
        <f t="array" ref="E4">D4/F4</f>
        <v>263.157894736842</v>
      </c>
      <c r="F4" s="12">
        <v>3.8</v>
      </c>
    </row>
    <row r="5" ht="20.05" customHeight="1">
      <c r="A5" t="s" s="9">
        <v>11</v>
      </c>
      <c r="B5" s="10"/>
      <c r="C5" t="s" s="11">
        <v>9</v>
      </c>
      <c r="D5" s="12">
        <v>800</v>
      </c>
      <c r="E5" s="13" cm="1">
        <f t="array" ref="E5">D5/F5</f>
        <v>210.526315789474</v>
      </c>
      <c r="F5" s="12">
        <v>3.8</v>
      </c>
    </row>
    <row r="6" ht="20.05" customHeight="1">
      <c r="A6" t="s" s="9">
        <v>12</v>
      </c>
      <c r="B6" s="10"/>
      <c r="C6" t="s" s="11">
        <v>9</v>
      </c>
      <c r="D6" s="12">
        <v>450</v>
      </c>
      <c r="E6" s="13" cm="1">
        <f t="array" ref="E6">D6/F6</f>
        <v>118.421052631579</v>
      </c>
      <c r="F6" s="12">
        <v>3.8</v>
      </c>
    </row>
    <row r="7" ht="20.05" customHeight="1">
      <c r="A7" t="s" s="9">
        <v>13</v>
      </c>
      <c r="B7" s="10"/>
      <c r="C7" t="s" s="11">
        <v>14</v>
      </c>
      <c r="D7" s="12">
        <v>200</v>
      </c>
      <c r="E7" s="13" cm="1">
        <f t="array" ref="E7">D7/F7</f>
        <v>51.2820512820513</v>
      </c>
      <c r="F7" s="12">
        <v>3.9</v>
      </c>
    </row>
    <row r="8" ht="20.05" customHeight="1">
      <c r="A8" t="s" s="9">
        <v>15</v>
      </c>
      <c r="B8" s="10"/>
      <c r="C8" t="s" s="11">
        <v>14</v>
      </c>
      <c r="D8" t="s" s="14">
        <v>16</v>
      </c>
      <c r="E8" t="s" s="14">
        <v>16</v>
      </c>
      <c r="F8" t="s" s="14">
        <v>16</v>
      </c>
    </row>
    <row r="9" ht="20.05" customHeight="1">
      <c r="A9" t="s" s="15">
        <v>17</v>
      </c>
      <c r="B9" s="10"/>
      <c r="C9" t="s" s="11">
        <v>14</v>
      </c>
      <c r="D9" t="s" s="14">
        <v>16</v>
      </c>
      <c r="E9" t="s" s="14">
        <v>16</v>
      </c>
      <c r="F9" t="s" s="14">
        <v>16</v>
      </c>
    </row>
    <row r="10" ht="20.05" customHeight="1">
      <c r="A10" t="s" s="15">
        <v>18</v>
      </c>
      <c r="B10" s="10"/>
      <c r="C10" t="s" s="11">
        <v>14</v>
      </c>
      <c r="D10" t="s" s="14">
        <v>16</v>
      </c>
      <c r="E10" t="s" s="14">
        <v>16</v>
      </c>
      <c r="F10" t="s" s="14">
        <v>16</v>
      </c>
    </row>
    <row r="11" ht="20.05" customHeight="1">
      <c r="A11" t="s" s="9">
        <v>19</v>
      </c>
      <c r="B11" t="s" s="16">
        <v>20</v>
      </c>
      <c r="C11" t="s" s="11">
        <v>14</v>
      </c>
      <c r="D11" s="12">
        <v>50</v>
      </c>
      <c r="E11" s="13" cm="1">
        <f t="array" ref="E11">D11/F11</f>
        <v>13.1578947368421</v>
      </c>
      <c r="F11" s="12">
        <v>3.8</v>
      </c>
    </row>
    <row r="12" ht="20.05" customHeight="1">
      <c r="A12" t="s" s="15">
        <v>21</v>
      </c>
      <c r="B12" s="10"/>
      <c r="C12" t="s" s="11">
        <v>14</v>
      </c>
      <c r="D12" t="s" s="14">
        <v>16</v>
      </c>
      <c r="E12" t="s" s="14">
        <v>16</v>
      </c>
      <c r="F12" t="s" s="14">
        <v>16</v>
      </c>
    </row>
    <row r="13" ht="20.05" customHeight="1">
      <c r="A13" t="s" s="15">
        <v>22</v>
      </c>
      <c r="B13" s="10"/>
      <c r="C13" t="s" s="11">
        <v>14</v>
      </c>
      <c r="D13" t="s" s="14">
        <v>16</v>
      </c>
      <c r="E13" t="s" s="14">
        <v>16</v>
      </c>
      <c r="F13" t="s" s="14">
        <v>16</v>
      </c>
    </row>
    <row r="14" ht="20.05" customHeight="1">
      <c r="A14" t="s" s="15">
        <v>23</v>
      </c>
      <c r="B14" t="s" s="16">
        <v>24</v>
      </c>
      <c r="C14" t="s" s="11">
        <v>14</v>
      </c>
      <c r="D14" t="s" s="14">
        <v>16</v>
      </c>
      <c r="E14" t="s" s="14">
        <v>16</v>
      </c>
      <c r="F14" t="s" s="14">
        <v>16</v>
      </c>
    </row>
    <row r="15" ht="20.05" customHeight="1">
      <c r="A15" t="s" s="15">
        <v>25</v>
      </c>
      <c r="B15" t="s" s="16">
        <v>16</v>
      </c>
      <c r="C15" t="s" s="11">
        <v>14</v>
      </c>
      <c r="D15" t="s" s="14">
        <v>16</v>
      </c>
      <c r="E15" t="s" s="14">
        <v>16</v>
      </c>
      <c r="F15" t="s" s="14">
        <v>16</v>
      </c>
    </row>
    <row r="16" ht="20.05" customHeight="1">
      <c r="A16" t="s" s="15">
        <v>26</v>
      </c>
      <c r="B16" t="s" s="16">
        <v>27</v>
      </c>
      <c r="C16" t="s" s="11">
        <v>28</v>
      </c>
      <c r="D16" s="17">
        <v>60</v>
      </c>
      <c r="E16" s="13" cm="1">
        <f t="array" ref="E16">D16/F16</f>
        <v>15.7894736842105</v>
      </c>
      <c r="F16" s="12">
        <v>3.8</v>
      </c>
    </row>
    <row r="17" ht="20.05" customHeight="1">
      <c r="A17" t="s" s="15">
        <v>29</v>
      </c>
      <c r="B17" s="10"/>
      <c r="C17" t="s" s="11">
        <v>28</v>
      </c>
      <c r="D17" s="17">
        <v>400</v>
      </c>
      <c r="E17" s="13" cm="1">
        <f t="array" ref="E17">D17/F17</f>
        <v>105.263157894737</v>
      </c>
      <c r="F17" s="12">
        <v>3.8</v>
      </c>
    </row>
    <row r="18" ht="20.05" customHeight="1">
      <c r="A18" t="s" s="9">
        <v>30</v>
      </c>
      <c r="B18" t="s" s="16">
        <v>16</v>
      </c>
      <c r="C18" t="s" s="11">
        <v>28</v>
      </c>
      <c r="D18" t="s" s="14">
        <v>16</v>
      </c>
      <c r="E18" t="s" s="14">
        <v>16</v>
      </c>
      <c r="F18" t="s" s="14">
        <v>16</v>
      </c>
    </row>
    <row r="19" ht="20.05" customHeight="1">
      <c r="A19" s="18"/>
      <c r="B19" s="19"/>
      <c r="C19" s="20"/>
      <c r="D19" s="20"/>
      <c r="E19" s="20"/>
      <c r="F19" s="20"/>
    </row>
    <row r="20" ht="20.05" customHeight="1">
      <c r="A20" t="s" s="21">
        <v>31</v>
      </c>
      <c r="B20" s="22"/>
      <c r="C20" t="s" s="23">
        <v>14</v>
      </c>
      <c r="D20" s="24"/>
      <c r="E20" s="25"/>
      <c r="F20" s="24"/>
    </row>
    <row r="21" ht="20.05" customHeight="1">
      <c r="A21" t="s" s="9">
        <v>32</v>
      </c>
      <c r="B21" s="10"/>
      <c r="C21" t="s" s="11">
        <v>14</v>
      </c>
      <c r="D21" s="12">
        <v>130</v>
      </c>
      <c r="E21" s="13" cm="1">
        <f t="array" ref="E21">D21/F21</f>
        <v>34.2105263157895</v>
      </c>
      <c r="F21" s="12">
        <v>3.8</v>
      </c>
    </row>
    <row r="22" ht="20.05" customHeight="1">
      <c r="A22" t="s" s="9">
        <v>33</v>
      </c>
      <c r="B22" s="10"/>
      <c r="C22" t="s" s="11">
        <v>14</v>
      </c>
      <c r="D22" s="12">
        <v>171</v>
      </c>
      <c r="E22" s="13" cm="1">
        <f t="array" ref="E22">D22/F22</f>
        <v>45</v>
      </c>
      <c r="F22" s="12">
        <v>3.8</v>
      </c>
    </row>
    <row r="23" ht="20.05" customHeight="1">
      <c r="A23" t="s" s="9">
        <v>34</v>
      </c>
      <c r="B23" s="10"/>
      <c r="C23" t="s" s="11">
        <v>14</v>
      </c>
      <c r="D23" s="12">
        <v>266</v>
      </c>
      <c r="E23" s="13" cm="1">
        <f t="array" ref="E23">D23/F23</f>
        <v>70</v>
      </c>
      <c r="F23" s="12">
        <v>3.8</v>
      </c>
    </row>
    <row r="24" ht="20.05" customHeight="1">
      <c r="A24" t="s" s="9">
        <v>35</v>
      </c>
      <c r="B24" s="10"/>
      <c r="C24" t="s" s="11">
        <v>14</v>
      </c>
      <c r="D24" s="12">
        <v>125</v>
      </c>
      <c r="E24" s="13" cm="1">
        <f t="array" ref="E24">D24/F24</f>
        <v>32.8947368421053</v>
      </c>
      <c r="F24" s="12">
        <v>3.8</v>
      </c>
    </row>
    <row r="25" ht="20.05" customHeight="1">
      <c r="A25" t="s" s="9">
        <v>36</v>
      </c>
      <c r="B25" s="10"/>
      <c r="C25" t="s" s="11">
        <v>14</v>
      </c>
      <c r="D25" t="s" s="14">
        <v>16</v>
      </c>
      <c r="E25" t="s" s="14">
        <v>16</v>
      </c>
      <c r="F25" t="s" s="14">
        <v>16</v>
      </c>
    </row>
    <row r="26" ht="20.05" customHeight="1">
      <c r="A26" s="18"/>
      <c r="B26" s="26"/>
      <c r="C26" s="27"/>
      <c r="D26" s="27"/>
      <c r="E26" s="27"/>
      <c r="F26" s="27"/>
    </row>
    <row r="27" ht="20.05" customHeight="1">
      <c r="A27" t="s" s="21">
        <v>37</v>
      </c>
      <c r="B27" s="22"/>
      <c r="C27" t="s" s="23">
        <v>14</v>
      </c>
      <c r="D27" t="s" s="28">
        <v>16</v>
      </c>
      <c r="E27" t="s" s="28">
        <v>16</v>
      </c>
      <c r="F27" t="s" s="28">
        <v>16</v>
      </c>
    </row>
    <row r="28" ht="20.05" customHeight="1">
      <c r="A28" t="s" s="15">
        <v>38</v>
      </c>
      <c r="B28" t="s" s="16">
        <v>39</v>
      </c>
      <c r="C28" t="s" s="11">
        <v>14</v>
      </c>
      <c r="D28" t="s" s="14">
        <v>16</v>
      </c>
      <c r="E28" t="s" s="14">
        <v>16</v>
      </c>
      <c r="F28" t="s" s="14">
        <v>16</v>
      </c>
    </row>
    <row r="29" ht="20.05" customHeight="1">
      <c r="A29" t="s" s="15">
        <v>40</v>
      </c>
      <c r="B29" s="10"/>
      <c r="C29" t="s" s="11">
        <v>14</v>
      </c>
      <c r="D29" t="s" s="14">
        <v>16</v>
      </c>
      <c r="E29" t="s" s="14">
        <v>16</v>
      </c>
      <c r="F29" t="s" s="14">
        <v>16</v>
      </c>
    </row>
    <row r="30" ht="20.05" customHeight="1">
      <c r="A30" t="s" s="15">
        <v>21</v>
      </c>
      <c r="B30" s="10"/>
      <c r="C30" t="s" s="11">
        <v>14</v>
      </c>
      <c r="D30" t="s" s="14">
        <v>16</v>
      </c>
      <c r="E30" t="s" s="14">
        <v>16</v>
      </c>
      <c r="F30" t="s" s="14">
        <v>16</v>
      </c>
    </row>
    <row r="31" ht="20.05" customHeight="1">
      <c r="A31" t="s" s="15">
        <v>41</v>
      </c>
      <c r="B31" s="10"/>
      <c r="C31" t="s" s="11">
        <v>14</v>
      </c>
      <c r="D31" t="s" s="14">
        <v>16</v>
      </c>
      <c r="E31" t="s" s="14">
        <v>16</v>
      </c>
      <c r="F31" t="s" s="14">
        <v>16</v>
      </c>
    </row>
    <row r="32" ht="20.05" customHeight="1">
      <c r="A32" t="s" s="15">
        <v>22</v>
      </c>
      <c r="B32" s="10"/>
      <c r="C32" t="s" s="11">
        <v>14</v>
      </c>
      <c r="D32" t="s" s="14">
        <v>16</v>
      </c>
      <c r="E32" t="s" s="14">
        <v>16</v>
      </c>
      <c r="F32" t="s" s="14">
        <v>16</v>
      </c>
    </row>
    <row r="33" ht="20.05" customHeight="1">
      <c r="A33" s="29"/>
      <c r="B33" s="26"/>
      <c r="C33" s="27"/>
      <c r="D33" s="27"/>
      <c r="E33" s="27"/>
      <c r="F33" s="27"/>
    </row>
    <row r="34" ht="20.05" customHeight="1">
      <c r="A34" s="18"/>
      <c r="B34" s="26"/>
      <c r="C34" s="27"/>
      <c r="D34" s="30"/>
      <c r="E34" s="30"/>
      <c r="F34" s="30"/>
    </row>
    <row r="35" ht="20.05" customHeight="1">
      <c r="A35" t="s" s="21">
        <v>42</v>
      </c>
      <c r="B35" s="22"/>
      <c r="C35" t="s" s="23">
        <v>14</v>
      </c>
      <c r="D35" t="s" s="28">
        <v>16</v>
      </c>
      <c r="E35" t="s" s="28">
        <v>16</v>
      </c>
      <c r="F35" t="s" s="28">
        <v>16</v>
      </c>
    </row>
    <row r="36" ht="20.05" customHeight="1">
      <c r="A36" t="s" s="15">
        <v>43</v>
      </c>
      <c r="B36" s="10"/>
      <c r="C36" t="s" s="11">
        <v>14</v>
      </c>
      <c r="D36" s="17">
        <v>120</v>
      </c>
      <c r="E36" s="31" cm="1">
        <f t="array" ref="E36">D36/F36</f>
        <v>30.7692307692308</v>
      </c>
      <c r="F36" s="17">
        <v>3.9</v>
      </c>
    </row>
    <row r="37" ht="20.05" customHeight="1">
      <c r="A37" t="s" s="15">
        <v>44</v>
      </c>
      <c r="B37" t="s" s="16">
        <v>45</v>
      </c>
      <c r="C37" t="s" s="11">
        <v>14</v>
      </c>
      <c r="D37" t="s" s="14">
        <v>16</v>
      </c>
      <c r="E37" t="s" s="14">
        <v>16</v>
      </c>
      <c r="F37" t="s" s="14">
        <v>16</v>
      </c>
    </row>
    <row r="38" ht="20.05" customHeight="1">
      <c r="A38" t="s" s="15">
        <v>40</v>
      </c>
      <c r="B38" t="s" s="16">
        <v>46</v>
      </c>
      <c r="C38" t="s" s="11">
        <v>14</v>
      </c>
      <c r="D38" t="s" s="14">
        <v>16</v>
      </c>
      <c r="E38" t="s" s="14">
        <v>16</v>
      </c>
      <c r="F38" t="s" s="14">
        <v>16</v>
      </c>
    </row>
    <row r="39" ht="20.05" customHeight="1">
      <c r="A39" t="s" s="15">
        <v>47</v>
      </c>
      <c r="B39" s="10"/>
      <c r="C39" t="s" s="11">
        <v>14</v>
      </c>
      <c r="D39" s="17">
        <v>499</v>
      </c>
      <c r="E39" s="31" cm="1">
        <f t="array" ref="E39">D39/F39</f>
        <v>127.948717948718</v>
      </c>
      <c r="F39" s="17">
        <v>3.9</v>
      </c>
    </row>
    <row r="40" ht="20.05" customHeight="1">
      <c r="A40" s="18"/>
      <c r="B40" s="26"/>
      <c r="C40" s="27"/>
      <c r="D40" s="27"/>
      <c r="E40" s="27"/>
      <c r="F40" s="27"/>
    </row>
    <row r="41" ht="20.05" customHeight="1">
      <c r="A41" t="s" s="9">
        <v>48</v>
      </c>
      <c r="B41" t="s" s="32">
        <v>49</v>
      </c>
      <c r="C41" t="s" s="33">
        <v>14</v>
      </c>
      <c r="D41" s="34" cm="1">
        <f t="array" ref="D41">'Haul Out Essential - Haul Out B'!E57</f>
        <v>7035.1</v>
      </c>
      <c r="E41" s="35" cm="1">
        <f t="array" ref="E41">D41/F41</f>
        <v>1851.342105263160</v>
      </c>
      <c r="F41" s="36">
        <v>3.8</v>
      </c>
    </row>
    <row r="42" ht="20.05" customHeight="1">
      <c r="A42" t="s" s="9">
        <v>50</v>
      </c>
      <c r="B42" t="s" s="32">
        <v>51</v>
      </c>
      <c r="C42" t="s" s="33">
        <v>14</v>
      </c>
      <c r="D42" s="25" cm="1">
        <f t="array" ref="D42">'Haul Out Expences - Haul Out Bo'!E70</f>
        <v>7583.1</v>
      </c>
      <c r="E42" s="25" cm="1">
        <f t="array" ref="E42">D42/F42</f>
        <v>1995.552631578950</v>
      </c>
      <c r="F42" s="36">
        <v>3.8</v>
      </c>
    </row>
    <row r="43" ht="20.05" customHeight="1">
      <c r="A43" s="18"/>
      <c r="B43" s="26"/>
      <c r="C43" s="27"/>
      <c r="D43" s="27"/>
      <c r="E43" s="27"/>
      <c r="F43" s="27"/>
    </row>
    <row r="44" ht="20.05" customHeight="1">
      <c r="A44" t="s" s="37">
        <v>52</v>
      </c>
      <c r="B44" s="26"/>
      <c r="C44" s="27"/>
      <c r="D44" s="38" cm="1">
        <f t="array" ref="D44">SUM(D3:D41)</f>
        <v>12506.1</v>
      </c>
      <c r="E44" s="35" cm="1">
        <f t="array" ref="E44">SUM(E3:E41)</f>
        <v>3285.552631578950</v>
      </c>
      <c r="F44" s="27"/>
    </row>
  </sheetData>
  <mergeCells count="1">
    <mergeCell ref="A1:F1"/>
  </mergeCells>
  <pageMargins left="0.5" right="0.5" top="0.75" bottom="0.75" header="0.277778" footer="0.277778"/>
  <pageSetup firstPageNumber="1" fitToHeight="1" fitToWidth="1" scale="65" useFirstPageNumber="0" orientation="landscape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2:G72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70.5078" style="39" customWidth="1"/>
    <col min="2" max="2" width="18.6406" style="39" customWidth="1"/>
    <col min="3" max="3" width="8.17188" style="39" customWidth="1"/>
    <col min="4" max="4" width="8.85156" style="39" customWidth="1"/>
    <col min="5" max="5" width="9.85156" style="39" customWidth="1"/>
    <col min="6" max="6" width="9.67188" style="39" customWidth="1"/>
    <col min="7" max="7" width="9.39844" style="39" customWidth="1"/>
    <col min="8" max="16384" width="16.3516" style="39" customWidth="1"/>
  </cols>
  <sheetData>
    <row r="1" ht="27.65" customHeight="1">
      <c r="A1" t="s" s="2">
        <v>53</v>
      </c>
      <c r="B1" s="2"/>
      <c r="C1" s="2"/>
      <c r="D1" s="2"/>
      <c r="E1" s="2"/>
      <c r="F1" s="2"/>
      <c r="G1" s="2"/>
    </row>
    <row r="2" ht="32.25" customHeight="1">
      <c r="A2" t="s" s="3">
        <v>54</v>
      </c>
      <c r="B2" t="s" s="3">
        <v>3</v>
      </c>
      <c r="C2" t="s" s="3">
        <v>55</v>
      </c>
      <c r="D2" t="s" s="3">
        <v>4</v>
      </c>
      <c r="E2" t="s" s="3">
        <v>56</v>
      </c>
      <c r="F2" t="s" s="3">
        <v>5</v>
      </c>
      <c r="G2" t="s" s="3">
        <v>6</v>
      </c>
    </row>
    <row r="3" ht="20.25" customHeight="1">
      <c r="A3" t="s" s="40">
        <v>57</v>
      </c>
      <c r="B3" t="s" s="41">
        <v>58</v>
      </c>
      <c r="C3" t="s" s="42">
        <v>59</v>
      </c>
      <c r="D3" s="43">
        <v>130</v>
      </c>
      <c r="E3" s="44" cm="1">
        <f t="array" ref="E3">D3</f>
        <v>130</v>
      </c>
      <c r="F3" s="44" cm="1">
        <f t="array" ref="F3">D3/G3</f>
        <v>33.6787564766839</v>
      </c>
      <c r="G3" s="43">
        <v>3.86</v>
      </c>
    </row>
    <row r="4" ht="20.05" customHeight="1">
      <c r="A4" t="s" s="15">
        <v>60</v>
      </c>
      <c r="B4" t="s" s="45">
        <v>58</v>
      </c>
      <c r="C4" t="s" s="46">
        <v>61</v>
      </c>
      <c r="D4" s="36">
        <v>19</v>
      </c>
      <c r="E4" s="47" cm="1">
        <f t="array" ref="E4">D4</f>
        <v>19</v>
      </c>
      <c r="F4" s="47" cm="1">
        <f t="array" ref="F4">D4/G4</f>
        <v>4.92227979274611</v>
      </c>
      <c r="G4" s="36">
        <v>3.86</v>
      </c>
    </row>
    <row r="5" ht="20.05" customHeight="1">
      <c r="A5" t="s" s="15">
        <v>62</v>
      </c>
      <c r="B5" t="s" s="45">
        <v>58</v>
      </c>
      <c r="C5" s="36">
        <v>4</v>
      </c>
      <c r="D5" s="47">
        <v>22.9</v>
      </c>
      <c r="E5" s="47" cm="1">
        <f t="array" ref="E5">D5*C5</f>
        <v>91.59999999999999</v>
      </c>
      <c r="F5" s="47" cm="1">
        <f t="array" ref="F5">E5/G5</f>
        <v>23.7305699481865</v>
      </c>
      <c r="G5" s="36">
        <v>3.86</v>
      </c>
    </row>
    <row r="6" ht="20.05" customHeight="1">
      <c r="A6" t="s" s="15">
        <v>62</v>
      </c>
      <c r="B6" t="s" s="45">
        <v>58</v>
      </c>
      <c r="C6" s="36">
        <v>1</v>
      </c>
      <c r="D6" s="36">
        <v>30</v>
      </c>
      <c r="E6" s="47" cm="1">
        <f t="array" ref="E6">D6*C6</f>
        <v>30</v>
      </c>
      <c r="F6" s="47" cm="1">
        <f t="array" ref="F6">E6/G6</f>
        <v>7.7720207253886</v>
      </c>
      <c r="G6" s="36">
        <v>3.86</v>
      </c>
    </row>
    <row r="7" ht="20.05" customHeight="1">
      <c r="A7" t="s" s="15">
        <v>63</v>
      </c>
      <c r="B7" t="s" s="45">
        <v>58</v>
      </c>
      <c r="C7" s="36">
        <v>5</v>
      </c>
      <c r="D7" s="47">
        <v>13.9</v>
      </c>
      <c r="E7" s="36" cm="1">
        <f t="array" ref="E7">D7*C7</f>
        <v>69.5</v>
      </c>
      <c r="F7" s="47" cm="1">
        <f t="array" ref="F7">E7/G7</f>
        <v>18.0051813471503</v>
      </c>
      <c r="G7" s="36">
        <v>3.86</v>
      </c>
    </row>
    <row r="8" ht="20.05" customHeight="1">
      <c r="A8" t="s" s="15">
        <v>64</v>
      </c>
      <c r="B8" t="s" s="45">
        <v>58</v>
      </c>
      <c r="C8" s="36">
        <v>2</v>
      </c>
      <c r="D8" s="47">
        <v>25.9</v>
      </c>
      <c r="E8" s="36" cm="1">
        <f t="array" ref="E8">D8*C8</f>
        <v>51.8</v>
      </c>
      <c r="F8" s="47" cm="1">
        <f t="array" ref="F8">E8/G8</f>
        <v>13.419689119171</v>
      </c>
      <c r="G8" s="36">
        <v>3.86</v>
      </c>
    </row>
    <row r="9" ht="20.05" customHeight="1">
      <c r="A9" t="s" s="15">
        <v>65</v>
      </c>
      <c r="B9" t="s" s="45">
        <v>58</v>
      </c>
      <c r="C9" s="36">
        <v>4</v>
      </c>
      <c r="D9" s="47">
        <v>6.2</v>
      </c>
      <c r="E9" s="36" cm="1">
        <f t="array" ref="E9">D9*C9</f>
        <v>24.8</v>
      </c>
      <c r="F9" s="47" cm="1">
        <f t="array" ref="F9">E9/G9</f>
        <v>6.42487046632124</v>
      </c>
      <c r="G9" s="36">
        <v>3.86</v>
      </c>
    </row>
    <row r="10" ht="20.05" customHeight="1">
      <c r="A10" t="s" s="15">
        <v>66</v>
      </c>
      <c r="B10" t="s" s="45">
        <v>58</v>
      </c>
      <c r="C10" s="36">
        <v>1</v>
      </c>
      <c r="D10" s="47">
        <v>11.9</v>
      </c>
      <c r="E10" s="47" cm="1">
        <f t="array" ref="E10">D10</f>
        <v>11.9</v>
      </c>
      <c r="F10" s="47" cm="1">
        <f t="array" ref="F10">E10/G10</f>
        <v>3.08290155440415</v>
      </c>
      <c r="G10" s="36">
        <v>3.86</v>
      </c>
    </row>
    <row r="11" ht="20.05" customHeight="1">
      <c r="A11" t="s" s="15">
        <v>67</v>
      </c>
      <c r="B11" t="s" s="45">
        <v>58</v>
      </c>
      <c r="C11" s="36">
        <v>1</v>
      </c>
      <c r="D11" s="36">
        <v>20</v>
      </c>
      <c r="E11" s="36" cm="1">
        <f t="array" ref="E11">D11</f>
        <v>20</v>
      </c>
      <c r="F11" s="47" cm="1">
        <f t="array" ref="F11">E11/G11</f>
        <v>5.18134715025907</v>
      </c>
      <c r="G11" s="36">
        <v>3.86</v>
      </c>
    </row>
    <row r="12" ht="20.05" customHeight="1">
      <c r="A12" t="s" s="15">
        <v>68</v>
      </c>
      <c r="B12" t="s" s="45">
        <v>58</v>
      </c>
      <c r="C12" s="36">
        <v>10</v>
      </c>
      <c r="D12" s="47">
        <v>10.9</v>
      </c>
      <c r="E12" s="47" cm="1">
        <f t="array" ref="E12">D12</f>
        <v>10.9</v>
      </c>
      <c r="F12" s="47" cm="1">
        <f t="array" ref="F12">E12/G12</f>
        <v>2.82383419689119</v>
      </c>
      <c r="G12" s="36">
        <v>3.86</v>
      </c>
    </row>
    <row r="13" ht="20.05" customHeight="1">
      <c r="A13" t="s" s="15">
        <v>69</v>
      </c>
      <c r="B13" t="s" s="45">
        <v>58</v>
      </c>
      <c r="C13" t="s" s="46">
        <v>70</v>
      </c>
      <c r="D13" s="36">
        <v>208</v>
      </c>
      <c r="E13" s="36">
        <v>416</v>
      </c>
      <c r="F13" s="47" cm="1">
        <f t="array" ref="F13">E13/G13</f>
        <v>107.772020725389</v>
      </c>
      <c r="G13" s="36">
        <v>3.86</v>
      </c>
    </row>
    <row r="14" ht="20.05" customHeight="1">
      <c r="A14" t="s" s="15">
        <v>71</v>
      </c>
      <c r="B14" t="s" s="45">
        <v>58</v>
      </c>
      <c r="C14" s="36">
        <v>4</v>
      </c>
      <c r="D14" s="47" cm="1">
        <f t="array" ref="D14">E14/3</f>
        <v>5.3</v>
      </c>
      <c r="E14" s="47">
        <v>15.9</v>
      </c>
      <c r="F14" s="47" cm="1">
        <f t="array" ref="F14">E14/G14</f>
        <v>4.11917098445596</v>
      </c>
      <c r="G14" s="36">
        <v>3.86</v>
      </c>
    </row>
    <row r="15" ht="20.05" customHeight="1">
      <c r="A15" t="s" s="15">
        <v>72</v>
      </c>
      <c r="B15" t="s" s="45">
        <v>58</v>
      </c>
      <c r="C15" s="36">
        <v>1</v>
      </c>
      <c r="D15" s="36">
        <v>8</v>
      </c>
      <c r="E15" s="36" cm="1">
        <f t="array" ref="E15">D15</f>
        <v>8</v>
      </c>
      <c r="F15" s="47" cm="1">
        <f t="array" ref="F15">E15/G15</f>
        <v>2.07253886010363</v>
      </c>
      <c r="G15" s="36">
        <v>3.86</v>
      </c>
    </row>
    <row r="16" ht="20.05" customHeight="1">
      <c r="A16" t="s" s="15">
        <v>73</v>
      </c>
      <c r="B16" t="s" s="45">
        <v>58</v>
      </c>
      <c r="C16" s="36">
        <v>2</v>
      </c>
      <c r="D16" s="47">
        <v>5.5</v>
      </c>
      <c r="E16" s="36" cm="1">
        <f t="array" ref="E16">C16*D16</f>
        <v>11</v>
      </c>
      <c r="F16" s="47" cm="1">
        <f t="array" ref="F16">E16/G16</f>
        <v>2.84974093264249</v>
      </c>
      <c r="G16" s="36">
        <v>3.86</v>
      </c>
    </row>
    <row r="17" ht="20.05" customHeight="1">
      <c r="A17" t="s" s="15">
        <v>74</v>
      </c>
      <c r="B17" t="s" s="45">
        <v>58</v>
      </c>
      <c r="C17" s="36">
        <v>1</v>
      </c>
      <c r="D17" s="47">
        <v>2.1</v>
      </c>
      <c r="E17" s="47" cm="1">
        <f t="array" ref="E17">D17</f>
        <v>2.1</v>
      </c>
      <c r="F17" s="47" cm="1">
        <f t="array" ref="F17">E17/G17</f>
        <v>0.544041450777202</v>
      </c>
      <c r="G17" s="36">
        <v>3.86</v>
      </c>
    </row>
    <row r="18" ht="20.05" customHeight="1">
      <c r="A18" t="s" s="15">
        <v>75</v>
      </c>
      <c r="B18" t="s" s="45">
        <v>58</v>
      </c>
      <c r="C18" s="36">
        <v>2</v>
      </c>
      <c r="D18" s="47">
        <v>7.9</v>
      </c>
      <c r="E18" s="36" cm="1">
        <f t="array" ref="E18">D18*C18</f>
        <v>15.8</v>
      </c>
      <c r="F18" s="47" cm="1">
        <f t="array" ref="F18">E18/G18</f>
        <v>4.09326424870466</v>
      </c>
      <c r="G18" s="36">
        <v>3.86</v>
      </c>
    </row>
    <row r="19" ht="20.05" customHeight="1">
      <c r="A19" t="s" s="15">
        <v>76</v>
      </c>
      <c r="B19" t="s" s="45">
        <v>58</v>
      </c>
      <c r="C19" s="36">
        <v>30</v>
      </c>
      <c r="D19" s="47">
        <v>1.5</v>
      </c>
      <c r="E19" s="36" cm="1">
        <f t="array" ref="E19">D19*C19</f>
        <v>45</v>
      </c>
      <c r="F19" s="47" cm="1">
        <f t="array" ref="F19">E19/G19</f>
        <v>11.6580310880829</v>
      </c>
      <c r="G19" s="36">
        <v>3.86</v>
      </c>
    </row>
    <row r="20" ht="20.05" customHeight="1">
      <c r="A20" t="s" s="15">
        <v>77</v>
      </c>
      <c r="B20" t="s" s="45">
        <v>58</v>
      </c>
      <c r="C20" s="36">
        <v>28</v>
      </c>
      <c r="D20" s="47">
        <v>1.5</v>
      </c>
      <c r="E20" s="36" cm="1">
        <f t="array" ref="E20">D20*C20</f>
        <v>42</v>
      </c>
      <c r="F20" s="47" cm="1">
        <f t="array" ref="F20">E20/G20</f>
        <v>10.880829015544</v>
      </c>
      <c r="G20" s="36">
        <v>3.86</v>
      </c>
    </row>
    <row r="21" ht="20.05" customHeight="1">
      <c r="A21" t="s" s="15">
        <v>78</v>
      </c>
      <c r="B21" t="s" s="45">
        <v>58</v>
      </c>
      <c r="C21" s="36">
        <v>2</v>
      </c>
      <c r="D21" s="47">
        <v>3.9</v>
      </c>
      <c r="E21" s="36" cm="1">
        <f t="array" ref="E21">D21*C21</f>
        <v>7.8</v>
      </c>
      <c r="F21" s="47" cm="1">
        <f t="array" ref="F21">E21/G21</f>
        <v>2.02072538860104</v>
      </c>
      <c r="G21" s="36">
        <v>3.86</v>
      </c>
    </row>
    <row r="22" ht="20.05" customHeight="1">
      <c r="A22" t="s" s="15">
        <v>79</v>
      </c>
      <c r="B22" t="s" s="45">
        <v>58</v>
      </c>
      <c r="C22" s="36">
        <v>1</v>
      </c>
      <c r="D22" s="47">
        <v>2.2</v>
      </c>
      <c r="E22" s="47" cm="1">
        <f t="array" ref="E22">D22</f>
        <v>2.2</v>
      </c>
      <c r="F22" s="47" cm="1">
        <f t="array" ref="F22">E22/G22</f>
        <v>0.569948186528497</v>
      </c>
      <c r="G22" s="36">
        <v>3.86</v>
      </c>
    </row>
    <row r="23" ht="20.05" customHeight="1">
      <c r="A23" t="s" s="15">
        <v>80</v>
      </c>
      <c r="B23" t="s" s="45">
        <v>58</v>
      </c>
      <c r="C23" s="36">
        <v>1</v>
      </c>
      <c r="D23" s="36">
        <v>4</v>
      </c>
      <c r="E23" s="36" cm="1">
        <f t="array" ref="E23">D23</f>
        <v>4</v>
      </c>
      <c r="F23" s="47" cm="1">
        <f t="array" ref="F23">E23/G23</f>
        <v>1.03626943005181</v>
      </c>
      <c r="G23" s="36">
        <v>3.86</v>
      </c>
    </row>
    <row r="24" ht="20.05" customHeight="1">
      <c r="A24" t="s" s="15">
        <v>81</v>
      </c>
      <c r="B24" t="s" s="45">
        <v>58</v>
      </c>
      <c r="C24" s="36">
        <v>15</v>
      </c>
      <c r="D24" s="47">
        <v>3.5</v>
      </c>
      <c r="E24" s="36" cm="1">
        <f t="array" ref="E24">C24*D24</f>
        <v>52.5</v>
      </c>
      <c r="F24" s="47" cm="1">
        <f t="array" ref="F24">E24/G24</f>
        <v>13.6010362694301</v>
      </c>
      <c r="G24" s="36">
        <v>3.86</v>
      </c>
    </row>
    <row r="25" ht="20.05" customHeight="1">
      <c r="A25" t="s" s="15">
        <v>82</v>
      </c>
      <c r="B25" t="s" s="45">
        <v>58</v>
      </c>
      <c r="C25" s="36">
        <v>10</v>
      </c>
      <c r="D25" s="36">
        <v>0.89</v>
      </c>
      <c r="E25" s="36" cm="1">
        <f t="array" ref="E25">C25*D25</f>
        <v>8.9</v>
      </c>
      <c r="F25" s="47" cm="1">
        <f t="array" ref="F25">E25/G25</f>
        <v>2.30569948186528</v>
      </c>
      <c r="G25" s="36">
        <v>3.86</v>
      </c>
    </row>
    <row r="26" ht="20.05" customHeight="1">
      <c r="A26" s="29"/>
      <c r="B26" s="26"/>
      <c r="C26" s="27"/>
      <c r="D26" s="27"/>
      <c r="E26" s="27"/>
      <c r="F26" s="27"/>
      <c r="G26" s="27"/>
    </row>
    <row r="27" ht="20.05" customHeight="1">
      <c r="A27" t="s" s="15">
        <v>83</v>
      </c>
      <c r="B27" t="s" s="45">
        <v>58</v>
      </c>
      <c r="C27" s="36">
        <v>1</v>
      </c>
      <c r="D27" s="36">
        <v>31</v>
      </c>
      <c r="E27" s="36" cm="1">
        <f t="array" ref="E27">D27*C27</f>
        <v>31</v>
      </c>
      <c r="F27" s="47" cm="1">
        <f t="array" ref="F27">E27/G27</f>
        <v>8.031088082901549</v>
      </c>
      <c r="G27" s="36">
        <v>3.86</v>
      </c>
    </row>
    <row r="28" ht="20.05" customHeight="1">
      <c r="A28" t="s" s="15">
        <v>84</v>
      </c>
      <c r="B28" t="s" s="45">
        <v>58</v>
      </c>
      <c r="C28" s="36">
        <v>2</v>
      </c>
      <c r="D28" s="47">
        <v>28.4</v>
      </c>
      <c r="E28" s="36" cm="1">
        <f t="array" ref="E28">D28*C28</f>
        <v>56.8</v>
      </c>
      <c r="F28" s="47" cm="1">
        <f t="array" ref="F28">E28/G28</f>
        <v>14.7150259067358</v>
      </c>
      <c r="G28" s="36">
        <v>3.86</v>
      </c>
    </row>
    <row r="29" ht="20.05" customHeight="1">
      <c r="A29" t="s" s="15">
        <v>85</v>
      </c>
      <c r="B29" t="s" s="45">
        <v>58</v>
      </c>
      <c r="C29" s="36">
        <v>1</v>
      </c>
      <c r="D29" s="36">
        <v>19</v>
      </c>
      <c r="E29" s="36" cm="1">
        <f t="array" ref="E29">D29*C29</f>
        <v>19</v>
      </c>
      <c r="F29" s="47" cm="1">
        <f t="array" ref="F29">E29/G29</f>
        <v>4.92227979274611</v>
      </c>
      <c r="G29" s="36">
        <v>3.86</v>
      </c>
    </row>
    <row r="30" ht="20.05" customHeight="1">
      <c r="A30" s="29"/>
      <c r="B30" s="26"/>
      <c r="C30" s="27"/>
      <c r="D30" s="27"/>
      <c r="E30" s="27"/>
      <c r="F30" s="27"/>
      <c r="G30" s="27"/>
    </row>
    <row r="31" ht="20.05" customHeight="1">
      <c r="A31" t="s" s="15">
        <v>86</v>
      </c>
      <c r="B31" t="s" s="45">
        <v>58</v>
      </c>
      <c r="C31" s="36">
        <v>2</v>
      </c>
      <c r="D31" s="36">
        <v>175</v>
      </c>
      <c r="E31" s="36" cm="1">
        <f t="array" ref="E31">D31*C31</f>
        <v>350</v>
      </c>
      <c r="F31" s="47" cm="1">
        <f t="array" ref="F31">E31/G31</f>
        <v>90.6735751295337</v>
      </c>
      <c r="G31" s="36">
        <v>3.86</v>
      </c>
    </row>
    <row r="32" ht="20.05" customHeight="1">
      <c r="A32" t="s" s="15">
        <v>87</v>
      </c>
      <c r="B32" t="s" s="45">
        <v>58</v>
      </c>
      <c r="C32" s="36">
        <v>3</v>
      </c>
      <c r="D32" s="36">
        <v>125</v>
      </c>
      <c r="E32" s="36" cm="1">
        <f t="array" ref="E32">D32*C32</f>
        <v>375</v>
      </c>
      <c r="F32" s="47" cm="1">
        <f t="array" ref="F32">E32/G32</f>
        <v>97.1502590673575</v>
      </c>
      <c r="G32" s="36">
        <v>3.86</v>
      </c>
    </row>
    <row r="33" ht="20.05" customHeight="1">
      <c r="A33" t="s" s="15">
        <v>88</v>
      </c>
      <c r="B33" t="s" s="45">
        <v>58</v>
      </c>
      <c r="C33" s="36">
        <v>1</v>
      </c>
      <c r="D33" s="36">
        <v>25</v>
      </c>
      <c r="E33" s="36" cm="1">
        <f t="array" ref="E33">D33*C33</f>
        <v>25</v>
      </c>
      <c r="F33" s="47" cm="1">
        <f t="array" ref="F33">E33/G33</f>
        <v>6.47668393782383</v>
      </c>
      <c r="G33" s="36">
        <v>3.86</v>
      </c>
    </row>
    <row r="34" ht="20.05" customHeight="1">
      <c r="A34" t="s" s="15">
        <v>89</v>
      </c>
      <c r="B34" t="s" s="45">
        <v>58</v>
      </c>
      <c r="C34" s="36">
        <v>2</v>
      </c>
      <c r="D34" s="36">
        <v>6</v>
      </c>
      <c r="E34" s="36" cm="1">
        <f t="array" ref="E34">D34*C34</f>
        <v>12</v>
      </c>
      <c r="F34" s="47" cm="1">
        <f t="array" ref="F34">E34/G34</f>
        <v>3.10880829015544</v>
      </c>
      <c r="G34" s="36">
        <v>3.86</v>
      </c>
    </row>
    <row r="35" ht="20.05" customHeight="1">
      <c r="A35" s="29"/>
      <c r="B35" s="26"/>
      <c r="C35" s="27"/>
      <c r="D35" s="27"/>
      <c r="E35" s="27"/>
      <c r="F35" s="27"/>
      <c r="G35" s="27"/>
    </row>
    <row r="36" ht="20.05" customHeight="1">
      <c r="A36" t="s" s="15">
        <v>90</v>
      </c>
      <c r="B36" t="s" s="45">
        <v>58</v>
      </c>
      <c r="C36" s="36">
        <v>1</v>
      </c>
      <c r="D36" s="36">
        <v>12.9</v>
      </c>
      <c r="E36" s="36" cm="1">
        <f t="array" ref="E36">D36*C36</f>
        <v>12.9</v>
      </c>
      <c r="F36" s="47" cm="1">
        <f t="array" ref="F36">E36/G36</f>
        <v>3.3419689119171</v>
      </c>
      <c r="G36" s="36">
        <v>3.86</v>
      </c>
    </row>
    <row r="37" ht="20.05" customHeight="1">
      <c r="A37" t="s" s="15">
        <v>91</v>
      </c>
      <c r="B37" t="s" s="45">
        <v>58</v>
      </c>
      <c r="C37" s="36">
        <v>2</v>
      </c>
      <c r="D37" s="36">
        <v>9.5</v>
      </c>
      <c r="E37" s="36" cm="1">
        <f t="array" ref="E37">D37*C37</f>
        <v>19</v>
      </c>
      <c r="F37" s="47" cm="1">
        <f t="array" ref="F37">E37/G37</f>
        <v>4.92227979274611</v>
      </c>
      <c r="G37" s="36">
        <v>3.86</v>
      </c>
    </row>
    <row r="38" ht="20.05" customHeight="1">
      <c r="A38" t="s" s="15">
        <v>92</v>
      </c>
      <c r="B38" t="s" s="45">
        <v>58</v>
      </c>
      <c r="C38" s="36">
        <v>2</v>
      </c>
      <c r="D38" s="36">
        <v>999</v>
      </c>
      <c r="E38" s="36" cm="1">
        <f t="array" ref="E38">D38*C38</f>
        <v>1998</v>
      </c>
      <c r="F38" s="47" cm="1">
        <f t="array" ref="F38">E38/G38</f>
        <v>517.616580310881</v>
      </c>
      <c r="G38" s="36">
        <v>3.86</v>
      </c>
    </row>
    <row r="39" ht="20.05" customHeight="1">
      <c r="A39" t="s" s="15">
        <v>93</v>
      </c>
      <c r="B39" t="s" s="45">
        <v>94</v>
      </c>
      <c r="C39" s="36">
        <v>1</v>
      </c>
      <c r="D39" s="36">
        <v>30</v>
      </c>
      <c r="E39" s="36" cm="1">
        <f t="array" ref="E39">D39*C39</f>
        <v>30</v>
      </c>
      <c r="F39" s="47" cm="1">
        <f t="array" ref="F39">E39/G39</f>
        <v>7.7720207253886</v>
      </c>
      <c r="G39" s="36">
        <v>3.86</v>
      </c>
    </row>
    <row r="40" ht="20.05" customHeight="1">
      <c r="A40" s="29"/>
      <c r="B40" s="26"/>
      <c r="C40" s="27"/>
      <c r="D40" s="27"/>
      <c r="E40" s="27"/>
      <c r="F40" s="27"/>
      <c r="G40" s="27"/>
    </row>
    <row r="41" ht="20.05" customHeight="1">
      <c r="A41" t="s" s="15">
        <v>95</v>
      </c>
      <c r="B41" t="s" s="45">
        <v>58</v>
      </c>
      <c r="C41" s="36">
        <v>2</v>
      </c>
      <c r="D41" s="47">
        <v>1.5</v>
      </c>
      <c r="E41" s="36" cm="1">
        <f t="array" ref="E41">C41*D41</f>
        <v>3</v>
      </c>
      <c r="F41" s="47" cm="1">
        <f t="array" ref="F41">E41/G41</f>
        <v>0.77720207253886</v>
      </c>
      <c r="G41" s="36">
        <v>3.86</v>
      </c>
    </row>
    <row r="42" ht="20.05" customHeight="1">
      <c r="A42" t="s" s="15">
        <v>96</v>
      </c>
      <c r="B42" t="s" s="45">
        <v>58</v>
      </c>
      <c r="C42" s="36">
        <v>7</v>
      </c>
      <c r="D42" s="47">
        <v>1.5</v>
      </c>
      <c r="E42" s="36" cm="1">
        <f t="array" ref="E42">C42*D42</f>
        <v>10.5</v>
      </c>
      <c r="F42" s="47" cm="1">
        <f t="array" ref="F42">E42/G42</f>
        <v>2.72020725388601</v>
      </c>
      <c r="G42" s="36">
        <v>3.86</v>
      </c>
    </row>
    <row r="43" ht="20.05" customHeight="1">
      <c r="A43" t="s" s="15">
        <v>97</v>
      </c>
      <c r="B43" t="s" s="45">
        <v>58</v>
      </c>
      <c r="C43" s="36">
        <v>3</v>
      </c>
      <c r="D43" s="36">
        <v>5</v>
      </c>
      <c r="E43" s="36" cm="1">
        <f t="array" ref="E43">C43*D43</f>
        <v>15</v>
      </c>
      <c r="F43" s="47" cm="1">
        <f t="array" ref="F43">E43/G43</f>
        <v>3.8860103626943</v>
      </c>
      <c r="G43" s="36">
        <v>3.86</v>
      </c>
    </row>
    <row r="44" ht="20.05" customHeight="1">
      <c r="A44" s="29"/>
      <c r="B44" s="26"/>
      <c r="C44" s="27"/>
      <c r="D44" s="27"/>
      <c r="E44" s="27"/>
      <c r="F44" s="27"/>
      <c r="G44" s="27"/>
    </row>
    <row r="45" ht="20.05" customHeight="1">
      <c r="A45" t="s" s="15">
        <v>98</v>
      </c>
      <c r="B45" t="s" s="45">
        <v>58</v>
      </c>
      <c r="C45" s="36">
        <v>2</v>
      </c>
      <c r="D45" s="47">
        <v>4.9</v>
      </c>
      <c r="E45" s="36" cm="1">
        <f t="array" ref="E45">C45*D45</f>
        <v>9.800000000000001</v>
      </c>
      <c r="F45" s="47" cm="1">
        <f t="array" ref="F45">E45/G45</f>
        <v>2.53886010362694</v>
      </c>
      <c r="G45" s="36">
        <v>3.86</v>
      </c>
    </row>
    <row r="46" ht="20.05" customHeight="1">
      <c r="A46" t="s" s="15">
        <v>99</v>
      </c>
      <c r="B46" t="s" s="45">
        <v>58</v>
      </c>
      <c r="C46" s="36">
        <v>2</v>
      </c>
      <c r="D46" s="47">
        <v>6.9</v>
      </c>
      <c r="E46" s="36" cm="1">
        <f t="array" ref="E46">C46*D46</f>
        <v>13.8</v>
      </c>
      <c r="F46" s="47" cm="1">
        <f t="array" ref="F46">E46/G46</f>
        <v>3.57512953367876</v>
      </c>
      <c r="G46" s="36">
        <v>3.86</v>
      </c>
    </row>
    <row r="47" ht="20.05" customHeight="1">
      <c r="A47" t="s" s="15">
        <v>100</v>
      </c>
      <c r="B47" t="s" s="45">
        <v>58</v>
      </c>
      <c r="C47" s="36">
        <v>3</v>
      </c>
      <c r="D47" s="36">
        <v>7</v>
      </c>
      <c r="E47" s="36" cm="1">
        <f t="array" ref="E47">C47*D47</f>
        <v>21</v>
      </c>
      <c r="F47" s="47" cm="1">
        <f t="array" ref="F47">E47/G47</f>
        <v>5.44041450777202</v>
      </c>
      <c r="G47" s="36">
        <v>3.86</v>
      </c>
    </row>
    <row r="48" ht="20.05" customHeight="1">
      <c r="A48" t="s" s="15">
        <v>101</v>
      </c>
      <c r="B48" t="s" s="45">
        <v>58</v>
      </c>
      <c r="C48" s="36">
        <v>4</v>
      </c>
      <c r="D48" s="47">
        <v>3.9</v>
      </c>
      <c r="E48" s="36" cm="1">
        <f t="array" ref="E48">C48*D48</f>
        <v>15.6</v>
      </c>
      <c r="F48" s="47" cm="1">
        <f t="array" ref="F48">E48/G48</f>
        <v>4.04145077720207</v>
      </c>
      <c r="G48" s="36">
        <v>3.86</v>
      </c>
    </row>
    <row r="49" ht="20.05" customHeight="1">
      <c r="A49" t="s" s="15">
        <v>102</v>
      </c>
      <c r="B49" t="s" s="45">
        <v>58</v>
      </c>
      <c r="C49" s="36">
        <v>2</v>
      </c>
      <c r="D49" s="36">
        <v>10</v>
      </c>
      <c r="E49" s="36" cm="1">
        <f t="array" ref="E49">C49*D49</f>
        <v>20</v>
      </c>
      <c r="F49" s="47" cm="1">
        <f t="array" ref="F49">E49/G49</f>
        <v>5.18134715025907</v>
      </c>
      <c r="G49" s="36">
        <v>3.86</v>
      </c>
    </row>
    <row r="50" ht="20.05" customHeight="1">
      <c r="A50" t="s" s="15">
        <v>103</v>
      </c>
      <c r="B50" t="s" s="45">
        <v>58</v>
      </c>
      <c r="C50" s="36">
        <v>1</v>
      </c>
      <c r="D50" s="36">
        <v>35</v>
      </c>
      <c r="E50" s="36" cm="1">
        <f t="array" ref="E50">C50*D50</f>
        <v>35</v>
      </c>
      <c r="F50" s="47" cm="1">
        <f t="array" ref="F50">E50/G50</f>
        <v>9.06735751295337</v>
      </c>
      <c r="G50" s="36">
        <v>3.86</v>
      </c>
    </row>
    <row r="51" ht="20.05" customHeight="1">
      <c r="A51" t="s" s="15">
        <v>104</v>
      </c>
      <c r="B51" t="s" s="45">
        <v>58</v>
      </c>
      <c r="C51" s="36">
        <v>4</v>
      </c>
      <c r="D51" s="47">
        <v>3.9</v>
      </c>
      <c r="E51" s="36" cm="1">
        <f t="array" ref="E51">C51*D51</f>
        <v>15.6</v>
      </c>
      <c r="F51" s="47" cm="1">
        <f t="array" ref="F51">E51/G51</f>
        <v>4.04145077720207</v>
      </c>
      <c r="G51" s="36">
        <v>3.86</v>
      </c>
    </row>
    <row r="52" ht="20.05" customHeight="1">
      <c r="A52" t="s" s="15">
        <v>105</v>
      </c>
      <c r="B52" t="s" s="45">
        <v>58</v>
      </c>
      <c r="C52" s="36">
        <v>1</v>
      </c>
      <c r="D52" s="47">
        <v>14.6</v>
      </c>
      <c r="E52" s="36" cm="1">
        <f t="array" ref="E52">C52*D52</f>
        <v>14.6</v>
      </c>
      <c r="F52" s="47" cm="1">
        <f t="array" ref="F52">E52/G52</f>
        <v>3.78238341968912</v>
      </c>
      <c r="G52" s="36">
        <v>3.86</v>
      </c>
    </row>
    <row r="53" ht="20.05" customHeight="1">
      <c r="A53" t="s" s="15">
        <v>106</v>
      </c>
      <c r="B53" t="s" s="45">
        <v>58</v>
      </c>
      <c r="C53" s="36">
        <v>1</v>
      </c>
      <c r="D53" s="36">
        <v>88</v>
      </c>
      <c r="E53" s="36" cm="1">
        <f t="array" ref="E53">C53*D53</f>
        <v>88</v>
      </c>
      <c r="F53" s="47" cm="1">
        <f t="array" ref="F53">E53/G53</f>
        <v>22.7979274611399</v>
      </c>
      <c r="G53" s="36">
        <v>3.86</v>
      </c>
    </row>
    <row r="54" ht="20.05" customHeight="1">
      <c r="A54" t="s" s="15">
        <v>107</v>
      </c>
      <c r="B54" t="s" s="45">
        <v>58</v>
      </c>
      <c r="C54" s="36">
        <v>1</v>
      </c>
      <c r="D54" s="36">
        <v>44</v>
      </c>
      <c r="E54" s="36" cm="1">
        <f t="array" ref="E54">C54*D54</f>
        <v>44</v>
      </c>
      <c r="F54" s="47" cm="1">
        <f t="array" ref="F54">E54/G54</f>
        <v>11.3989637305699</v>
      </c>
      <c r="G54" s="36">
        <v>3.86</v>
      </c>
    </row>
    <row r="55" ht="20.05" customHeight="1">
      <c r="A55" t="s" s="15">
        <v>108</v>
      </c>
      <c r="B55" t="s" s="45">
        <v>58</v>
      </c>
      <c r="C55" s="36">
        <v>1</v>
      </c>
      <c r="D55" s="47">
        <v>21.9</v>
      </c>
      <c r="E55" s="36" cm="1">
        <f t="array" ref="E55">C55*D55</f>
        <v>21.9</v>
      </c>
      <c r="F55" s="47" cm="1">
        <f t="array" ref="F55">E55/G55</f>
        <v>5.67357512953368</v>
      </c>
      <c r="G55" s="36">
        <v>3.86</v>
      </c>
    </row>
    <row r="56" ht="20.05" customHeight="1">
      <c r="A56" t="s" s="15">
        <v>109</v>
      </c>
      <c r="B56" t="s" s="45">
        <v>58</v>
      </c>
      <c r="C56" s="36">
        <v>3</v>
      </c>
      <c r="D56" s="36">
        <v>3</v>
      </c>
      <c r="E56" s="36" cm="1">
        <f t="array" ref="E56">C56*D56</f>
        <v>9</v>
      </c>
      <c r="F56" s="47" cm="1">
        <f t="array" ref="F56">E56/G56</f>
        <v>2.33160621761658</v>
      </c>
      <c r="G56" s="36">
        <v>3.86</v>
      </c>
    </row>
    <row r="57" ht="20.05" customHeight="1">
      <c r="A57" t="s" s="15">
        <v>110</v>
      </c>
      <c r="B57" t="s" s="45">
        <v>58</v>
      </c>
      <c r="C57" s="36">
        <v>1</v>
      </c>
      <c r="D57" s="47">
        <v>7.9</v>
      </c>
      <c r="E57" s="36" cm="1">
        <f t="array" ref="E57">C57*D57</f>
        <v>7.9</v>
      </c>
      <c r="F57" s="47" cm="1">
        <f t="array" ref="F57">E57/G57</f>
        <v>2.04663212435233</v>
      </c>
      <c r="G57" s="36">
        <v>3.86</v>
      </c>
    </row>
    <row r="58" ht="20.05" customHeight="1">
      <c r="A58" t="s" s="15">
        <v>111</v>
      </c>
      <c r="B58" t="s" s="45">
        <v>58</v>
      </c>
      <c r="C58" s="36">
        <v>1</v>
      </c>
      <c r="D58" s="36">
        <v>21</v>
      </c>
      <c r="E58" s="36" cm="1">
        <f t="array" ref="E58">C58*D58</f>
        <v>21</v>
      </c>
      <c r="F58" s="47" cm="1">
        <f t="array" ref="F58">E58/G58</f>
        <v>5.44041450777202</v>
      </c>
      <c r="G58" s="36">
        <v>3.86</v>
      </c>
    </row>
    <row r="59" ht="20.05" customHeight="1">
      <c r="A59" s="29"/>
      <c r="B59" s="26"/>
      <c r="C59" s="27"/>
      <c r="D59" s="27"/>
      <c r="E59" s="27"/>
      <c r="F59" s="27"/>
      <c r="G59" s="27"/>
    </row>
    <row r="60" ht="20.05" customHeight="1">
      <c r="A60" t="s" s="15">
        <v>112</v>
      </c>
      <c r="B60" t="s" s="45">
        <v>58</v>
      </c>
      <c r="C60" s="36">
        <v>1</v>
      </c>
      <c r="D60" s="36" cm="1">
        <f t="array" ref="D60">312+532+105</f>
        <v>949</v>
      </c>
      <c r="E60" s="36" cm="1">
        <f t="array" ref="E60">C60*D60</f>
        <v>949</v>
      </c>
      <c r="F60" s="47" cm="1">
        <f t="array" ref="F60">E60/G60</f>
        <v>245.854922279793</v>
      </c>
      <c r="G60" s="36">
        <v>3.86</v>
      </c>
    </row>
    <row r="61" ht="20.05" customHeight="1">
      <c r="A61" t="s" s="15">
        <v>113</v>
      </c>
      <c r="B61" t="s" s="45">
        <v>58</v>
      </c>
      <c r="C61" s="36">
        <v>1</v>
      </c>
      <c r="D61" s="36" cm="1">
        <f t="array" ref="D61">189+531+55</f>
        <v>775</v>
      </c>
      <c r="E61" s="36" cm="1">
        <f t="array" ref="E61">C61*D61</f>
        <v>775</v>
      </c>
      <c r="F61" s="47" cm="1">
        <f t="array" ref="F61">E61/G61</f>
        <v>200.777202072539</v>
      </c>
      <c r="G61" s="36">
        <v>3.86</v>
      </c>
    </row>
    <row r="62" ht="20.05" customHeight="1">
      <c r="A62" t="s" s="15">
        <v>114</v>
      </c>
      <c r="B62" t="s" s="45">
        <v>58</v>
      </c>
      <c r="C62" s="36">
        <v>1</v>
      </c>
      <c r="D62" s="36" cm="1">
        <f t="array" ref="D62">285+228+82</f>
        <v>595</v>
      </c>
      <c r="E62" s="36" cm="1">
        <f t="array" ref="E62">C62*D62</f>
        <v>595</v>
      </c>
      <c r="F62" s="47" cm="1">
        <f t="array" ref="F62">E62/G62</f>
        <v>154.145077720207</v>
      </c>
      <c r="G62" s="36">
        <v>3.86</v>
      </c>
    </row>
    <row r="63" ht="20.05" customHeight="1">
      <c r="A63" t="s" s="15">
        <v>115</v>
      </c>
      <c r="B63" t="s" s="45">
        <v>58</v>
      </c>
      <c r="C63" s="36">
        <v>1</v>
      </c>
      <c r="D63" s="36" cm="1">
        <f t="array" ref="D63">129+99+57</f>
        <v>285</v>
      </c>
      <c r="E63" s="36" cm="1">
        <f t="array" ref="E63">C63*D63</f>
        <v>285</v>
      </c>
      <c r="F63" s="47" cm="1">
        <f t="array" ref="F63">E63/G63</f>
        <v>73.8341968911917</v>
      </c>
      <c r="G63" s="36">
        <v>3.86</v>
      </c>
    </row>
    <row r="64" ht="20.05" customHeight="1">
      <c r="A64" s="29"/>
      <c r="B64" s="26"/>
      <c r="C64" s="27"/>
      <c r="D64" s="27"/>
      <c r="E64" s="27"/>
      <c r="F64" s="27"/>
      <c r="G64" s="27"/>
    </row>
    <row r="65" ht="20.05" customHeight="1">
      <c r="A65" t="s" s="15">
        <v>116</v>
      </c>
      <c r="B65" t="s" s="45">
        <v>58</v>
      </c>
      <c r="C65" s="36">
        <v>5</v>
      </c>
      <c r="D65" s="36">
        <v>208</v>
      </c>
      <c r="E65" s="36" cm="1">
        <f t="array" ref="E65">D65</f>
        <v>208</v>
      </c>
      <c r="F65" s="47" cm="1">
        <f t="array" ref="F65">E65/G65</f>
        <v>52.6582278481013</v>
      </c>
      <c r="G65" s="36">
        <v>3.95</v>
      </c>
    </row>
    <row r="66" ht="20.05" customHeight="1">
      <c r="A66" t="s" s="15">
        <v>117</v>
      </c>
      <c r="B66" t="s" s="45">
        <v>58</v>
      </c>
      <c r="C66" s="36">
        <v>1</v>
      </c>
      <c r="D66" s="36">
        <v>17</v>
      </c>
      <c r="E66" s="36" cm="1">
        <f t="array" ref="E66">C66*D66</f>
        <v>17</v>
      </c>
      <c r="F66" s="47" cm="1">
        <f t="array" ref="F66">E66/G66</f>
        <v>4.30379746835443</v>
      </c>
      <c r="G66" s="36">
        <v>3.95</v>
      </c>
    </row>
    <row r="67" ht="20.05" customHeight="1">
      <c r="A67" s="29"/>
      <c r="B67" s="26"/>
      <c r="C67" s="27"/>
      <c r="D67" s="27"/>
      <c r="E67" s="27"/>
      <c r="F67" s="27"/>
      <c r="G67" s="27"/>
    </row>
    <row r="68" ht="20.05" customHeight="1">
      <c r="A68" t="s" s="15">
        <v>118</v>
      </c>
      <c r="B68" t="s" s="45">
        <v>58</v>
      </c>
      <c r="C68" s="36">
        <v>1</v>
      </c>
      <c r="D68" s="36" cm="1">
        <f t="array" ref="D68">119+185+65</f>
        <v>369</v>
      </c>
      <c r="E68" s="36" cm="1">
        <f t="array" ref="E68">D68</f>
        <v>369</v>
      </c>
      <c r="F68" s="47" cm="1">
        <f t="array" ref="F68">E68/G68</f>
        <v>93.41772151898731</v>
      </c>
      <c r="G68" s="36">
        <v>3.95</v>
      </c>
    </row>
    <row r="69" ht="20.05" customHeight="1">
      <c r="A69" s="29"/>
      <c r="B69" s="26"/>
      <c r="C69" s="27"/>
      <c r="D69" s="27"/>
      <c r="E69" s="27"/>
      <c r="F69" s="27"/>
      <c r="G69" s="27"/>
    </row>
    <row r="70" ht="20.05" customHeight="1">
      <c r="A70" t="s" s="15">
        <v>52</v>
      </c>
      <c r="B70" s="26"/>
      <c r="C70" s="27"/>
      <c r="D70" s="27"/>
      <c r="E70" s="48" cm="1">
        <f t="array" ref="E70">SUM(E3:E68)</f>
        <v>7583.1</v>
      </c>
      <c r="F70" s="49" cm="1">
        <f t="array" ref="F70">SUM(F3:F68)</f>
        <v>1961.027415229230</v>
      </c>
      <c r="G70" s="27"/>
    </row>
    <row r="71" ht="20.05" customHeight="1">
      <c r="A71" s="29"/>
      <c r="B71" s="26"/>
      <c r="C71" s="27"/>
      <c r="D71" s="27"/>
      <c r="E71" s="27"/>
      <c r="F71" s="27"/>
      <c r="G71" s="27"/>
    </row>
    <row r="72" ht="20.05" customHeight="1">
      <c r="A72" s="29"/>
      <c r="B72" s="26"/>
      <c r="C72" s="27"/>
      <c r="D72" s="27"/>
      <c r="E72" s="27"/>
      <c r="F72" s="27"/>
      <c r="G72" s="27"/>
    </row>
  </sheetData>
  <mergeCells count="1">
    <mergeCell ref="A1:G1"/>
  </mergeCells>
  <pageMargins left="0.5" right="0.5" top="0.75" bottom="0.75" header="0.277778" footer="0.277778"/>
  <pageSetup firstPageNumber="1" fitToHeight="1" fitToWidth="1" scale="65" useFirstPageNumber="0" orientation="landscape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2:G59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70.5078" style="50" customWidth="1"/>
    <col min="2" max="2" width="18.6406" style="50" customWidth="1"/>
    <col min="3" max="3" width="8.17188" style="50" customWidth="1"/>
    <col min="4" max="4" width="8.85156" style="50" customWidth="1"/>
    <col min="5" max="5" width="9.85156" style="50" customWidth="1"/>
    <col min="6" max="6" width="9.67188" style="50" customWidth="1"/>
    <col min="7" max="7" width="9.39844" style="50" customWidth="1"/>
    <col min="8" max="16384" width="16.3516" style="50" customWidth="1"/>
  </cols>
  <sheetData>
    <row r="1" ht="27.65" customHeight="1">
      <c r="A1" t="s" s="2">
        <v>53</v>
      </c>
      <c r="B1" s="2"/>
      <c r="C1" s="2"/>
      <c r="D1" s="2"/>
      <c r="E1" s="2"/>
      <c r="F1" s="2"/>
      <c r="G1" s="2"/>
    </row>
    <row r="2" ht="32.25" customHeight="1">
      <c r="A2" t="s" s="3">
        <v>54</v>
      </c>
      <c r="B2" t="s" s="3">
        <v>3</v>
      </c>
      <c r="C2" t="s" s="3">
        <v>55</v>
      </c>
      <c r="D2" t="s" s="3">
        <v>4</v>
      </c>
      <c r="E2" t="s" s="3">
        <v>56</v>
      </c>
      <c r="F2" t="s" s="3">
        <v>5</v>
      </c>
      <c r="G2" t="s" s="3">
        <v>6</v>
      </c>
    </row>
    <row r="3" ht="20.25" customHeight="1">
      <c r="A3" t="s" s="40">
        <v>57</v>
      </c>
      <c r="B3" t="s" s="41">
        <v>58</v>
      </c>
      <c r="C3" t="s" s="42">
        <v>59</v>
      </c>
      <c r="D3" s="43">
        <v>130</v>
      </c>
      <c r="E3" s="44" cm="1">
        <f t="array" ref="E3">D3</f>
        <v>130</v>
      </c>
      <c r="F3" s="44" cm="1">
        <f t="array" ref="F3">D3/G3</f>
        <v>33.6787564766839</v>
      </c>
      <c r="G3" s="43">
        <v>3.86</v>
      </c>
    </row>
    <row r="4" ht="20.05" customHeight="1">
      <c r="A4" t="s" s="15">
        <v>60</v>
      </c>
      <c r="B4" t="s" s="45">
        <v>58</v>
      </c>
      <c r="C4" t="s" s="46">
        <v>61</v>
      </c>
      <c r="D4" s="36">
        <v>19</v>
      </c>
      <c r="E4" s="47" cm="1">
        <f t="array" ref="E4">D4</f>
        <v>19</v>
      </c>
      <c r="F4" s="47" cm="1">
        <f t="array" ref="F4">D4/G4</f>
        <v>4.92227979274611</v>
      </c>
      <c r="G4" s="36">
        <v>3.86</v>
      </c>
    </row>
    <row r="5" ht="20.05" customHeight="1">
      <c r="A5" t="s" s="15">
        <v>62</v>
      </c>
      <c r="B5" t="s" s="45">
        <v>58</v>
      </c>
      <c r="C5" s="36">
        <v>4</v>
      </c>
      <c r="D5" s="47">
        <v>22.9</v>
      </c>
      <c r="E5" s="47" cm="1">
        <f t="array" ref="E5">D5*C5</f>
        <v>91.59999999999999</v>
      </c>
      <c r="F5" s="47" cm="1">
        <f t="array" ref="F5">E5/G5</f>
        <v>23.7305699481865</v>
      </c>
      <c r="G5" s="36">
        <v>3.86</v>
      </c>
    </row>
    <row r="6" ht="20.05" customHeight="1">
      <c r="A6" t="s" s="15">
        <v>62</v>
      </c>
      <c r="B6" t="s" s="45">
        <v>58</v>
      </c>
      <c r="C6" s="36">
        <v>1</v>
      </c>
      <c r="D6" s="36">
        <v>30</v>
      </c>
      <c r="E6" s="47" cm="1">
        <f t="array" ref="E6">D6*C6</f>
        <v>30</v>
      </c>
      <c r="F6" s="47" cm="1">
        <f t="array" ref="F6">E6/G6</f>
        <v>7.7720207253886</v>
      </c>
      <c r="G6" s="36">
        <v>3.86</v>
      </c>
    </row>
    <row r="7" ht="20.05" customHeight="1">
      <c r="A7" t="s" s="15">
        <v>63</v>
      </c>
      <c r="B7" t="s" s="45">
        <v>58</v>
      </c>
      <c r="C7" s="36">
        <v>3</v>
      </c>
      <c r="D7" s="47">
        <v>13.9</v>
      </c>
      <c r="E7" s="36" cm="1">
        <f t="array" ref="E7">D7*C7</f>
        <v>41.7</v>
      </c>
      <c r="F7" s="47" cm="1">
        <f t="array" ref="F7">E7/G7</f>
        <v>10.8031088082902</v>
      </c>
      <c r="G7" s="36">
        <v>3.86</v>
      </c>
    </row>
    <row r="8" ht="20.05" customHeight="1">
      <c r="A8" t="s" s="15">
        <v>64</v>
      </c>
      <c r="B8" t="s" s="45">
        <v>58</v>
      </c>
      <c r="C8" s="36">
        <v>1</v>
      </c>
      <c r="D8" s="47">
        <v>25.9</v>
      </c>
      <c r="E8" s="36" cm="1">
        <f t="array" ref="E8">D8*C8</f>
        <v>25.9</v>
      </c>
      <c r="F8" s="47" cm="1">
        <f t="array" ref="F8">E8/G8</f>
        <v>6.70984455958549</v>
      </c>
      <c r="G8" s="36">
        <v>3.86</v>
      </c>
    </row>
    <row r="9" ht="20.05" customHeight="1">
      <c r="A9" t="s" s="15">
        <v>65</v>
      </c>
      <c r="B9" t="s" s="45">
        <v>58</v>
      </c>
      <c r="C9" s="36">
        <v>2</v>
      </c>
      <c r="D9" s="47">
        <v>6.2</v>
      </c>
      <c r="E9" s="36" cm="1">
        <f t="array" ref="E9">D9*C9</f>
        <v>12.4</v>
      </c>
      <c r="F9" s="47" cm="1">
        <f t="array" ref="F9">E9/G9</f>
        <v>3.21243523316062</v>
      </c>
      <c r="G9" s="36">
        <v>3.86</v>
      </c>
    </row>
    <row r="10" ht="20.05" customHeight="1">
      <c r="A10" t="s" s="15">
        <v>66</v>
      </c>
      <c r="B10" t="s" s="45">
        <v>58</v>
      </c>
      <c r="C10" s="36">
        <v>1</v>
      </c>
      <c r="D10" s="47">
        <v>11.9</v>
      </c>
      <c r="E10" s="47" cm="1">
        <f t="array" ref="E10">D10</f>
        <v>11.9</v>
      </c>
      <c r="F10" s="47" cm="1">
        <f t="array" ref="F10">E10/G10</f>
        <v>3.08290155440415</v>
      </c>
      <c r="G10" s="36">
        <v>3.86</v>
      </c>
    </row>
    <row r="11" ht="20.05" customHeight="1">
      <c r="A11" t="s" s="15">
        <v>67</v>
      </c>
      <c r="B11" t="s" s="45">
        <v>58</v>
      </c>
      <c r="C11" s="36">
        <v>1</v>
      </c>
      <c r="D11" s="36">
        <v>20</v>
      </c>
      <c r="E11" s="36" cm="1">
        <f t="array" ref="E11">D11</f>
        <v>20</v>
      </c>
      <c r="F11" s="47" cm="1">
        <f t="array" ref="F11">E11/G11</f>
        <v>5.18134715025907</v>
      </c>
      <c r="G11" s="36">
        <v>3.86</v>
      </c>
    </row>
    <row r="12" ht="20.05" customHeight="1">
      <c r="A12" t="s" s="15">
        <v>68</v>
      </c>
      <c r="B12" t="s" s="45">
        <v>58</v>
      </c>
      <c r="C12" s="36">
        <v>5</v>
      </c>
      <c r="D12" s="47">
        <v>10.9</v>
      </c>
      <c r="E12" s="47" cm="1">
        <f t="array" ref="E12">D12</f>
        <v>10.9</v>
      </c>
      <c r="F12" s="47" cm="1">
        <f t="array" ref="F12">E12/G12</f>
        <v>2.82383419689119</v>
      </c>
      <c r="G12" s="36">
        <v>3.86</v>
      </c>
    </row>
    <row r="13" ht="20.05" customHeight="1">
      <c r="A13" t="s" s="15">
        <v>69</v>
      </c>
      <c r="B13" t="s" s="45">
        <v>58</v>
      </c>
      <c r="C13" t="s" s="46">
        <v>70</v>
      </c>
      <c r="D13" s="36">
        <v>208</v>
      </c>
      <c r="E13" s="36">
        <v>416</v>
      </c>
      <c r="F13" s="47" cm="1">
        <f t="array" ref="F13">E13/G13</f>
        <v>107.772020725389</v>
      </c>
      <c r="G13" s="36">
        <v>3.86</v>
      </c>
    </row>
    <row r="14" ht="20.05" customHeight="1">
      <c r="A14" t="s" s="15">
        <v>71</v>
      </c>
      <c r="B14" t="s" s="45">
        <v>58</v>
      </c>
      <c r="C14" s="36">
        <v>2</v>
      </c>
      <c r="D14" s="47" cm="1">
        <f t="array" ref="D14">E14/3</f>
        <v>5.3</v>
      </c>
      <c r="E14" s="47">
        <v>15.9</v>
      </c>
      <c r="F14" s="47" cm="1">
        <f t="array" ref="F14">D14*C14</f>
        <v>10.6</v>
      </c>
      <c r="G14" s="36">
        <v>3.86</v>
      </c>
    </row>
    <row r="15" ht="20.05" customHeight="1">
      <c r="A15" t="s" s="15">
        <v>73</v>
      </c>
      <c r="B15" t="s" s="45">
        <v>58</v>
      </c>
      <c r="C15" s="36">
        <v>2</v>
      </c>
      <c r="D15" s="47">
        <v>5.5</v>
      </c>
      <c r="E15" s="36" cm="1">
        <f t="array" ref="E15">C15*D15</f>
        <v>11</v>
      </c>
      <c r="F15" s="47" cm="1">
        <f t="array" ref="F15">E15/G15</f>
        <v>2.84974093264249</v>
      </c>
      <c r="G15" s="36">
        <v>3.86</v>
      </c>
    </row>
    <row r="16" ht="20.05" customHeight="1">
      <c r="A16" t="s" s="15">
        <v>75</v>
      </c>
      <c r="B16" t="s" s="45">
        <v>58</v>
      </c>
      <c r="C16" s="36">
        <v>2</v>
      </c>
      <c r="D16" s="47">
        <v>7.9</v>
      </c>
      <c r="E16" s="36" cm="1">
        <f t="array" ref="E16">D16*C16</f>
        <v>15.8</v>
      </c>
      <c r="F16" s="47" cm="1">
        <f t="array" ref="F16">E16/G16</f>
        <v>4.09326424870466</v>
      </c>
      <c r="G16" s="36">
        <v>3.86</v>
      </c>
    </row>
    <row r="17" ht="20.05" customHeight="1">
      <c r="A17" t="s" s="15">
        <v>76</v>
      </c>
      <c r="B17" t="s" s="45">
        <v>58</v>
      </c>
      <c r="C17" s="36">
        <v>23</v>
      </c>
      <c r="D17" s="47">
        <v>1.5</v>
      </c>
      <c r="E17" s="36" cm="1">
        <f t="array" ref="E17">D17*C17</f>
        <v>34.5</v>
      </c>
      <c r="F17" s="47" cm="1">
        <f t="array" ref="F17">E17/G17</f>
        <v>8.937823834196889</v>
      </c>
      <c r="G17" s="36">
        <v>3.86</v>
      </c>
    </row>
    <row r="18" ht="20.05" customHeight="1">
      <c r="A18" t="s" s="15">
        <v>77</v>
      </c>
      <c r="B18" t="s" s="45">
        <v>58</v>
      </c>
      <c r="C18" s="36">
        <v>28</v>
      </c>
      <c r="D18" s="47">
        <v>1.5</v>
      </c>
      <c r="E18" s="36" cm="1">
        <f t="array" ref="E18">D18*C18</f>
        <v>42</v>
      </c>
      <c r="F18" s="47" cm="1">
        <f t="array" ref="F18">E18/G18</f>
        <v>10.880829015544</v>
      </c>
      <c r="G18" s="36">
        <v>3.86</v>
      </c>
    </row>
    <row r="19" ht="20.05" customHeight="1">
      <c r="A19" t="s" s="15">
        <v>78</v>
      </c>
      <c r="B19" t="s" s="45">
        <v>58</v>
      </c>
      <c r="C19" s="36">
        <v>1</v>
      </c>
      <c r="D19" s="47">
        <v>3.9</v>
      </c>
      <c r="E19" s="36" cm="1">
        <f t="array" ref="E19">D19*C19</f>
        <v>3.9</v>
      </c>
      <c r="F19" s="47" cm="1">
        <f t="array" ref="F19">E19/G19</f>
        <v>1.01036269430052</v>
      </c>
      <c r="G19" s="36">
        <v>3.86</v>
      </c>
    </row>
    <row r="20" ht="20.05" customHeight="1">
      <c r="A20" t="s" s="15">
        <v>79</v>
      </c>
      <c r="B20" t="s" s="45">
        <v>58</v>
      </c>
      <c r="C20" s="36">
        <v>1</v>
      </c>
      <c r="D20" s="47">
        <v>2.2</v>
      </c>
      <c r="E20" s="47" cm="1">
        <f t="array" ref="E20">D20</f>
        <v>2.2</v>
      </c>
      <c r="F20" s="47" cm="1">
        <f t="array" ref="F20">E20/G20</f>
        <v>0.569948186528497</v>
      </c>
      <c r="G20" s="36">
        <v>3.86</v>
      </c>
    </row>
    <row r="21" ht="20.05" customHeight="1">
      <c r="A21" t="s" s="15">
        <v>81</v>
      </c>
      <c r="B21" t="s" s="45">
        <v>58</v>
      </c>
      <c r="C21" s="36">
        <v>15</v>
      </c>
      <c r="D21" s="47">
        <v>3.5</v>
      </c>
      <c r="E21" s="36" cm="1">
        <f t="array" ref="E21">C21*D21</f>
        <v>52.5</v>
      </c>
      <c r="F21" s="47" cm="1">
        <f t="array" ref="F21">E21/G21</f>
        <v>13.6010362694301</v>
      </c>
      <c r="G21" s="36">
        <v>3.86</v>
      </c>
    </row>
    <row r="22" ht="20.05" customHeight="1">
      <c r="A22" t="s" s="15">
        <v>84</v>
      </c>
      <c r="B22" t="s" s="45">
        <v>58</v>
      </c>
      <c r="C22" s="36">
        <v>2</v>
      </c>
      <c r="D22" s="47">
        <v>28.4</v>
      </c>
      <c r="E22" s="36" cm="1">
        <f t="array" ref="E22">D22*C22</f>
        <v>56.8</v>
      </c>
      <c r="F22" s="47" cm="1">
        <f t="array" ref="F22">E22/G22</f>
        <v>14.7150259067358</v>
      </c>
      <c r="G22" s="36">
        <v>3.86</v>
      </c>
    </row>
    <row r="23" ht="20.05" customHeight="1">
      <c r="A23" t="s" s="15">
        <v>86</v>
      </c>
      <c r="B23" t="s" s="45">
        <v>58</v>
      </c>
      <c r="C23" s="36">
        <v>2</v>
      </c>
      <c r="D23" s="36">
        <v>175</v>
      </c>
      <c r="E23" s="36" cm="1">
        <f t="array" ref="E23">D23*C23</f>
        <v>350</v>
      </c>
      <c r="F23" s="47" cm="1">
        <f t="array" ref="F23">E23/G23</f>
        <v>90.6735751295337</v>
      </c>
      <c r="G23" s="36">
        <v>3.86</v>
      </c>
    </row>
    <row r="24" ht="20.05" customHeight="1">
      <c r="A24" t="s" s="15">
        <v>87</v>
      </c>
      <c r="B24" t="s" s="45">
        <v>58</v>
      </c>
      <c r="C24" s="36">
        <v>1</v>
      </c>
      <c r="D24" s="36">
        <v>125</v>
      </c>
      <c r="E24" s="36" cm="1">
        <f t="array" ref="E24">D24*C24</f>
        <v>125</v>
      </c>
      <c r="F24" s="47" cm="1">
        <f t="array" ref="F24">E24/G24</f>
        <v>32.3834196891192</v>
      </c>
      <c r="G24" s="36">
        <v>3.86</v>
      </c>
    </row>
    <row r="25" ht="20.05" customHeight="1">
      <c r="A25" t="s" s="15">
        <v>88</v>
      </c>
      <c r="B25" t="s" s="45">
        <v>58</v>
      </c>
      <c r="C25" s="36">
        <v>1</v>
      </c>
      <c r="D25" s="36">
        <v>25</v>
      </c>
      <c r="E25" s="36" cm="1">
        <f t="array" ref="E25">D25*C25</f>
        <v>25</v>
      </c>
      <c r="F25" s="47" cm="1">
        <f t="array" ref="F25">E25/G25</f>
        <v>6.47668393782383</v>
      </c>
      <c r="G25" s="36">
        <v>3.86</v>
      </c>
    </row>
    <row r="26" ht="20.05" customHeight="1">
      <c r="A26" t="s" s="15">
        <v>89</v>
      </c>
      <c r="B26" t="s" s="45">
        <v>58</v>
      </c>
      <c r="C26" s="36">
        <v>2</v>
      </c>
      <c r="D26" s="36">
        <v>6</v>
      </c>
      <c r="E26" s="36" cm="1">
        <f t="array" ref="E26">D26*C26</f>
        <v>12</v>
      </c>
      <c r="F26" s="47" cm="1">
        <f t="array" ref="F26">E26/G26</f>
        <v>3.10880829015544</v>
      </c>
      <c r="G26" s="36">
        <v>3.86</v>
      </c>
    </row>
    <row r="27" ht="20.05" customHeight="1">
      <c r="A27" s="29"/>
      <c r="B27" s="26"/>
      <c r="C27" s="27"/>
      <c r="D27" s="27"/>
      <c r="E27" s="27"/>
      <c r="F27" s="27"/>
      <c r="G27" s="27"/>
    </row>
    <row r="28" ht="20.05" customHeight="1">
      <c r="A28" t="s" s="15">
        <v>90</v>
      </c>
      <c r="B28" t="s" s="45">
        <v>58</v>
      </c>
      <c r="C28" s="36">
        <v>1</v>
      </c>
      <c r="D28" s="36">
        <v>12.9</v>
      </c>
      <c r="E28" s="36" cm="1">
        <f t="array" ref="E28">D28*C28</f>
        <v>12.9</v>
      </c>
      <c r="F28" s="47" cm="1">
        <f t="array" ref="F28">E28/G28</f>
        <v>3.3419689119171</v>
      </c>
      <c r="G28" s="36">
        <v>3.86</v>
      </c>
    </row>
    <row r="29" ht="20.05" customHeight="1">
      <c r="A29" t="s" s="15">
        <v>91</v>
      </c>
      <c r="B29" t="s" s="45">
        <v>58</v>
      </c>
      <c r="C29" s="36">
        <v>1</v>
      </c>
      <c r="D29" s="36">
        <v>9.5</v>
      </c>
      <c r="E29" s="36" cm="1">
        <f t="array" ref="E29">D29*C29</f>
        <v>9.5</v>
      </c>
      <c r="F29" s="47" cm="1">
        <f t="array" ref="F29">E29/G29</f>
        <v>2.46113989637306</v>
      </c>
      <c r="G29" s="36">
        <v>3.86</v>
      </c>
    </row>
    <row r="30" ht="20.05" customHeight="1">
      <c r="A30" t="s" s="15">
        <v>92</v>
      </c>
      <c r="B30" t="s" s="45">
        <v>58</v>
      </c>
      <c r="C30" s="36">
        <v>2</v>
      </c>
      <c r="D30" s="36">
        <v>999</v>
      </c>
      <c r="E30" s="36" cm="1">
        <f t="array" ref="E30">D30*C30</f>
        <v>1998</v>
      </c>
      <c r="F30" s="47" cm="1">
        <f t="array" ref="F30">E30/G30</f>
        <v>517.616580310881</v>
      </c>
      <c r="G30" s="36">
        <v>3.86</v>
      </c>
    </row>
    <row r="31" ht="20.05" customHeight="1">
      <c r="A31" s="29"/>
      <c r="B31" s="26"/>
      <c r="C31" s="27"/>
      <c r="D31" s="27"/>
      <c r="E31" s="27"/>
      <c r="F31" s="27"/>
      <c r="G31" s="27"/>
    </row>
    <row r="32" ht="20.05" customHeight="1">
      <c r="A32" t="s" s="15">
        <v>95</v>
      </c>
      <c r="B32" t="s" s="45">
        <v>58</v>
      </c>
      <c r="C32" s="36">
        <v>2</v>
      </c>
      <c r="D32" s="47">
        <v>1.5</v>
      </c>
      <c r="E32" s="36" cm="1">
        <f t="array" ref="E32">C32*D32</f>
        <v>3</v>
      </c>
      <c r="F32" s="47" cm="1">
        <f t="array" ref="F32">E32/G32</f>
        <v>0.77720207253886</v>
      </c>
      <c r="G32" s="36">
        <v>3.86</v>
      </c>
    </row>
    <row r="33" ht="20.05" customHeight="1">
      <c r="A33" t="s" s="15">
        <v>96</v>
      </c>
      <c r="B33" t="s" s="45">
        <v>58</v>
      </c>
      <c r="C33" s="36">
        <v>5</v>
      </c>
      <c r="D33" s="47">
        <v>1.5</v>
      </c>
      <c r="E33" s="36" cm="1">
        <f t="array" ref="E33">C33*D33</f>
        <v>7.5</v>
      </c>
      <c r="F33" s="47" cm="1">
        <f t="array" ref="F33">E33/G33</f>
        <v>1.94300518134715</v>
      </c>
      <c r="G33" s="36">
        <v>3.86</v>
      </c>
    </row>
    <row r="34" ht="20.05" customHeight="1">
      <c r="A34" t="s" s="15">
        <v>97</v>
      </c>
      <c r="B34" t="s" s="45">
        <v>58</v>
      </c>
      <c r="C34" s="36">
        <v>1</v>
      </c>
      <c r="D34" s="36">
        <v>5</v>
      </c>
      <c r="E34" s="36" cm="1">
        <f t="array" ref="E34">C34*D34</f>
        <v>5</v>
      </c>
      <c r="F34" s="47" cm="1">
        <f t="array" ref="F34">E34/G34</f>
        <v>1.29533678756477</v>
      </c>
      <c r="G34" s="36">
        <v>3.86</v>
      </c>
    </row>
    <row r="35" ht="20.05" customHeight="1">
      <c r="A35" s="29"/>
      <c r="B35" s="26"/>
      <c r="C35" s="27"/>
      <c r="D35" s="27"/>
      <c r="E35" s="27"/>
      <c r="F35" s="27"/>
      <c r="G35" s="27"/>
    </row>
    <row r="36" ht="20.05" customHeight="1">
      <c r="A36" t="s" s="15">
        <v>100</v>
      </c>
      <c r="B36" t="s" s="45">
        <v>58</v>
      </c>
      <c r="C36" s="36">
        <v>3</v>
      </c>
      <c r="D36" s="36">
        <v>7</v>
      </c>
      <c r="E36" s="36" cm="1">
        <f t="array" ref="E36">C36*D36</f>
        <v>21</v>
      </c>
      <c r="F36" s="47" cm="1">
        <f t="array" ref="F36">E36/G36</f>
        <v>5.44041450777202</v>
      </c>
      <c r="G36" s="36">
        <v>3.86</v>
      </c>
    </row>
    <row r="37" ht="20.05" customHeight="1">
      <c r="A37" t="s" s="15">
        <v>102</v>
      </c>
      <c r="B37" t="s" s="45">
        <v>58</v>
      </c>
      <c r="C37" s="36">
        <v>1</v>
      </c>
      <c r="D37" s="36">
        <v>10</v>
      </c>
      <c r="E37" s="36" cm="1">
        <f t="array" ref="E37">C37*D37</f>
        <v>10</v>
      </c>
      <c r="F37" s="47" cm="1">
        <f t="array" ref="F37">E37/G37</f>
        <v>2.59067357512953</v>
      </c>
      <c r="G37" s="36">
        <v>3.86</v>
      </c>
    </row>
    <row r="38" ht="20.05" customHeight="1">
      <c r="A38" t="s" s="15">
        <v>104</v>
      </c>
      <c r="B38" t="s" s="45">
        <v>58</v>
      </c>
      <c r="C38" s="36">
        <v>2</v>
      </c>
      <c r="D38" s="47">
        <v>3.9</v>
      </c>
      <c r="E38" s="36" cm="1">
        <f t="array" ref="E38">C38*D38</f>
        <v>7.8</v>
      </c>
      <c r="F38" s="47" cm="1">
        <f t="array" ref="F38">E38/G38</f>
        <v>2.02072538860104</v>
      </c>
      <c r="G38" s="36">
        <v>3.86</v>
      </c>
    </row>
    <row r="39" ht="20.05" customHeight="1">
      <c r="A39" t="s" s="15">
        <v>105</v>
      </c>
      <c r="B39" t="s" s="45">
        <v>58</v>
      </c>
      <c r="C39" s="36">
        <v>1</v>
      </c>
      <c r="D39" s="47">
        <v>14.6</v>
      </c>
      <c r="E39" s="36" cm="1">
        <f t="array" ref="E39">C39*D39</f>
        <v>14.6</v>
      </c>
      <c r="F39" s="47" cm="1">
        <f t="array" ref="F39">E39/G39</f>
        <v>3.78238341968912</v>
      </c>
      <c r="G39" s="36">
        <v>3.86</v>
      </c>
    </row>
    <row r="40" ht="20.05" customHeight="1">
      <c r="A40" t="s" s="15">
        <v>106</v>
      </c>
      <c r="B40" t="s" s="45">
        <v>58</v>
      </c>
      <c r="C40" s="36">
        <v>1</v>
      </c>
      <c r="D40" s="36">
        <v>88</v>
      </c>
      <c r="E40" s="36" cm="1">
        <f t="array" ref="E40">C40*D40</f>
        <v>88</v>
      </c>
      <c r="F40" s="47" cm="1">
        <f t="array" ref="F40">E40/G40</f>
        <v>22.7979274611399</v>
      </c>
      <c r="G40" s="36">
        <v>3.86</v>
      </c>
    </row>
    <row r="41" ht="20.05" customHeight="1">
      <c r="A41" t="s" s="15">
        <v>107</v>
      </c>
      <c r="B41" t="s" s="45">
        <v>58</v>
      </c>
      <c r="C41" s="36">
        <v>1</v>
      </c>
      <c r="D41" s="36">
        <v>44</v>
      </c>
      <c r="E41" s="36" cm="1">
        <f t="array" ref="E41">C41*D41</f>
        <v>44</v>
      </c>
      <c r="F41" s="47" cm="1">
        <f t="array" ref="F41">E41/G41</f>
        <v>11.3989637305699</v>
      </c>
      <c r="G41" s="36">
        <v>3.86</v>
      </c>
    </row>
    <row r="42" ht="20.05" customHeight="1">
      <c r="A42" t="s" s="15">
        <v>119</v>
      </c>
      <c r="B42" t="s" s="45">
        <v>58</v>
      </c>
      <c r="C42" s="36">
        <v>1</v>
      </c>
      <c r="D42" s="47">
        <v>21.9</v>
      </c>
      <c r="E42" s="36" cm="1">
        <f t="array" ref="E42">C42*D42</f>
        <v>21.9</v>
      </c>
      <c r="F42" s="47" cm="1">
        <f t="array" ref="F42">E42/G42</f>
        <v>5.67357512953368</v>
      </c>
      <c r="G42" s="36">
        <v>3.86</v>
      </c>
    </row>
    <row r="43" ht="20.05" customHeight="1">
      <c r="A43" t="s" s="15">
        <v>109</v>
      </c>
      <c r="B43" t="s" s="45">
        <v>58</v>
      </c>
      <c r="C43" s="36">
        <v>3</v>
      </c>
      <c r="D43" s="36">
        <v>3</v>
      </c>
      <c r="E43" s="36" cm="1">
        <f t="array" ref="E43">C43*D43</f>
        <v>9</v>
      </c>
      <c r="F43" s="47" cm="1">
        <f t="array" ref="F43">E43/G43</f>
        <v>2.33160621761658</v>
      </c>
      <c r="G43" s="36">
        <v>3.86</v>
      </c>
    </row>
    <row r="44" ht="20.05" customHeight="1">
      <c r="A44" t="s" s="15">
        <v>110</v>
      </c>
      <c r="B44" t="s" s="45">
        <v>58</v>
      </c>
      <c r="C44" s="36">
        <v>1</v>
      </c>
      <c r="D44" s="47">
        <v>7.9</v>
      </c>
      <c r="E44" s="36" cm="1">
        <f t="array" ref="E44">C44*D44</f>
        <v>7.9</v>
      </c>
      <c r="F44" s="47" cm="1">
        <f t="array" ref="F44">E44/G44</f>
        <v>2.04663212435233</v>
      </c>
      <c r="G44" s="36">
        <v>3.86</v>
      </c>
    </row>
    <row r="45" ht="20.05" customHeight="1">
      <c r="A45" t="s" s="15">
        <v>111</v>
      </c>
      <c r="B45" t="s" s="45">
        <v>58</v>
      </c>
      <c r="C45" s="36">
        <v>1</v>
      </c>
      <c r="D45" s="36">
        <v>21</v>
      </c>
      <c r="E45" s="36" cm="1">
        <f t="array" ref="E45">C45*D45</f>
        <v>21</v>
      </c>
      <c r="F45" s="47" cm="1">
        <f t="array" ref="F45">E45/G45</f>
        <v>5.44041450777202</v>
      </c>
      <c r="G45" s="36">
        <v>3.86</v>
      </c>
    </row>
    <row r="46" ht="20.05" customHeight="1">
      <c r="A46" s="29"/>
      <c r="B46" s="26"/>
      <c r="C46" s="27"/>
      <c r="D46" s="27"/>
      <c r="E46" s="27"/>
      <c r="F46" s="27"/>
      <c r="G46" s="27"/>
    </row>
    <row r="47" ht="20.05" customHeight="1">
      <c r="A47" t="s" s="15">
        <v>112</v>
      </c>
      <c r="B47" t="s" s="45">
        <v>58</v>
      </c>
      <c r="C47" s="36">
        <v>1</v>
      </c>
      <c r="D47" s="36" cm="1">
        <f t="array" ref="D47">312+532+105</f>
        <v>949</v>
      </c>
      <c r="E47" s="36" cm="1">
        <f t="array" ref="E47">C47*D47</f>
        <v>949</v>
      </c>
      <c r="F47" s="47" cm="1">
        <f t="array" ref="F47">E47/G47</f>
        <v>245.854922279793</v>
      </c>
      <c r="G47" s="36">
        <v>3.86</v>
      </c>
    </row>
    <row r="48" ht="20.05" customHeight="1">
      <c r="A48" t="s" s="15">
        <v>113</v>
      </c>
      <c r="B48" t="s" s="45">
        <v>58</v>
      </c>
      <c r="C48" s="36">
        <v>1</v>
      </c>
      <c r="D48" s="36" cm="1">
        <f t="array" ref="D48">189+531+55</f>
        <v>775</v>
      </c>
      <c r="E48" s="36" cm="1">
        <f t="array" ref="E48">C48*D48</f>
        <v>775</v>
      </c>
      <c r="F48" s="47" cm="1">
        <f t="array" ref="F48">E48/G48</f>
        <v>200.777202072539</v>
      </c>
      <c r="G48" s="36">
        <v>3.86</v>
      </c>
    </row>
    <row r="49" ht="20.05" customHeight="1">
      <c r="A49" t="s" s="15">
        <v>114</v>
      </c>
      <c r="B49" t="s" s="45">
        <v>58</v>
      </c>
      <c r="C49" s="36">
        <v>1</v>
      </c>
      <c r="D49" s="36" cm="1">
        <f t="array" ref="D49">285+228+82</f>
        <v>595</v>
      </c>
      <c r="E49" s="36" cm="1">
        <f t="array" ref="E49">C49*D49</f>
        <v>595</v>
      </c>
      <c r="F49" s="47" cm="1">
        <f t="array" ref="F49">E49/G49</f>
        <v>154.145077720207</v>
      </c>
      <c r="G49" s="36">
        <v>3.86</v>
      </c>
    </row>
    <row r="50" ht="20.05" customHeight="1">
      <c r="A50" t="s" s="15">
        <v>115</v>
      </c>
      <c r="B50" t="s" s="45">
        <v>58</v>
      </c>
      <c r="C50" s="36">
        <v>1</v>
      </c>
      <c r="D50" s="36" cm="1">
        <f t="array" ref="D50">129+99+57</f>
        <v>285</v>
      </c>
      <c r="E50" s="36" cm="1">
        <f t="array" ref="E50">C50*D50</f>
        <v>285</v>
      </c>
      <c r="F50" s="47" cm="1">
        <f t="array" ref="F50">E50/G50</f>
        <v>73.8341968911917</v>
      </c>
      <c r="G50" s="36">
        <v>3.86</v>
      </c>
    </row>
    <row r="51" ht="20.05" customHeight="1">
      <c r="A51" s="29"/>
      <c r="B51" s="26"/>
      <c r="C51" s="27"/>
      <c r="D51" s="27"/>
      <c r="E51" s="27"/>
      <c r="F51" s="27"/>
      <c r="G51" s="27"/>
    </row>
    <row r="52" ht="20.05" customHeight="1">
      <c r="A52" t="s" s="15">
        <v>116</v>
      </c>
      <c r="B52" t="s" s="45">
        <v>58</v>
      </c>
      <c r="C52" s="36">
        <v>5</v>
      </c>
      <c r="D52" s="36">
        <v>208</v>
      </c>
      <c r="E52" s="36" cm="1">
        <f t="array" ref="E52">D52</f>
        <v>208</v>
      </c>
      <c r="F52" s="47" cm="1">
        <f t="array" ref="F52">E52/G52</f>
        <v>52.6582278481013</v>
      </c>
      <c r="G52" s="36">
        <v>3.95</v>
      </c>
    </row>
    <row r="53" ht="20.05" customHeight="1">
      <c r="A53" t="s" s="15">
        <v>117</v>
      </c>
      <c r="B53" t="s" s="45">
        <v>58</v>
      </c>
      <c r="C53" s="36">
        <v>1</v>
      </c>
      <c r="D53" s="36">
        <v>17</v>
      </c>
      <c r="E53" s="36" cm="1">
        <f t="array" ref="E53">C53*D53</f>
        <v>17</v>
      </c>
      <c r="F53" s="47" cm="1">
        <f t="array" ref="F53">E53/G53</f>
        <v>4.30379746835443</v>
      </c>
      <c r="G53" s="36">
        <v>3.95</v>
      </c>
    </row>
    <row r="54" ht="20.05" customHeight="1">
      <c r="A54" s="29"/>
      <c r="B54" s="26"/>
      <c r="C54" s="27"/>
      <c r="D54" s="27"/>
      <c r="E54" s="27"/>
      <c r="F54" s="27"/>
      <c r="G54" s="27"/>
    </row>
    <row r="55" ht="20.05" customHeight="1">
      <c r="A55" t="s" s="15">
        <v>118</v>
      </c>
      <c r="B55" t="s" s="45">
        <v>58</v>
      </c>
      <c r="C55" s="36">
        <v>1</v>
      </c>
      <c r="D55" s="36" cm="1">
        <f t="array" ref="D55">119+185+65</f>
        <v>369</v>
      </c>
      <c r="E55" s="36" cm="1">
        <f t="array" ref="E55">D55</f>
        <v>369</v>
      </c>
      <c r="F55" s="47" cm="1">
        <f t="array" ref="F55">E55/G55</f>
        <v>93.41772151898731</v>
      </c>
      <c r="G55" s="36">
        <v>3.95</v>
      </c>
    </row>
    <row r="56" ht="20.05" customHeight="1">
      <c r="A56" s="29"/>
      <c r="B56" s="26"/>
      <c r="C56" s="27"/>
      <c r="D56" s="27"/>
      <c r="E56" s="27"/>
      <c r="F56" s="27"/>
      <c r="G56" s="27"/>
    </row>
    <row r="57" ht="20.05" customHeight="1">
      <c r="A57" t="s" s="37">
        <v>52</v>
      </c>
      <c r="B57" s="26"/>
      <c r="C57" s="27"/>
      <c r="D57" s="27"/>
      <c r="E57" s="48" cm="1">
        <f t="array" ref="E57">SUM(E3:E55)</f>
        <v>7035.1</v>
      </c>
      <c r="F57" s="49" cm="1">
        <f t="array" ref="F57">SUM(F3:F55)</f>
        <v>1825.539332327670</v>
      </c>
      <c r="G57" s="27"/>
    </row>
    <row r="58" ht="20.05" customHeight="1">
      <c r="A58" s="29"/>
      <c r="B58" s="26"/>
      <c r="C58" s="27"/>
      <c r="D58" s="27"/>
      <c r="E58" s="27"/>
      <c r="F58" s="27"/>
      <c r="G58" s="27"/>
    </row>
    <row r="59" ht="20.05" customHeight="1">
      <c r="A59" s="29"/>
      <c r="B59" s="26"/>
      <c r="C59" s="27"/>
      <c r="D59" s="27"/>
      <c r="E59" s="27"/>
      <c r="F59" s="27"/>
      <c r="G59" s="27"/>
    </row>
  </sheetData>
  <mergeCells count="1">
    <mergeCell ref="A1:G1"/>
  </mergeCells>
  <pageMargins left="0.5" right="0.5" top="0.75" bottom="0.75" header="0.277778" footer="0.277778"/>
  <pageSetup firstPageNumber="1" fitToHeight="1" fitToWidth="1" scale="65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